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7665" firstSheet="1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F39" i="152" l="1"/>
  <c r="J39" i="152"/>
  <c r="N39" i="152"/>
  <c r="R39" i="152"/>
  <c r="V39" i="152"/>
  <c r="Z39" i="152"/>
  <c r="AD39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G64" i="149"/>
  <c r="AG70" i="149" s="1"/>
  <c r="AH23" i="149"/>
  <c r="F11" i="145" s="1"/>
  <c r="Q64" i="149"/>
  <c r="Q70" i="149" s="1"/>
  <c r="X64" i="152"/>
  <c r="X70" i="152" s="1"/>
  <c r="P64" i="152"/>
  <c r="P70" i="152" s="1"/>
  <c r="AE64" i="151"/>
  <c r="AE70" i="151" s="1"/>
  <c r="W64" i="151"/>
  <c r="W70" i="151" s="1"/>
  <c r="G64" i="151"/>
  <c r="G70" i="151" s="1"/>
  <c r="AF64" i="152"/>
  <c r="AF70" i="152" s="1"/>
  <c r="H64" i="152"/>
  <c r="H70" i="152" s="1"/>
  <c r="O64" i="151"/>
  <c r="O70" i="151" s="1"/>
  <c r="AC64" i="149"/>
  <c r="AC70" i="149" s="1"/>
  <c r="M64" i="149"/>
  <c r="M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39" i="148" l="1"/>
  <c r="F39" i="148"/>
  <c r="J39" i="148"/>
  <c r="N39" i="148"/>
  <c r="R39" i="148"/>
  <c r="V39" i="148"/>
  <c r="Z39" i="148"/>
  <c r="C47" i="148"/>
  <c r="G47" i="148"/>
  <c r="K47" i="148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AD39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Y23" i="40" l="1"/>
  <c r="AD39" i="40"/>
  <c r="AC23" i="40"/>
  <c r="AA47" i="40"/>
  <c r="X39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D69" i="40" l="1"/>
  <c r="X64" i="40"/>
  <c r="AD64" i="40"/>
  <c r="AD70" i="40" s="1"/>
  <c r="AA64" i="40"/>
  <c r="AA70" i="40" s="1"/>
  <c r="Y64" i="40"/>
  <c r="Y70" i="40" s="1"/>
  <c r="AB64" i="40"/>
  <c r="AB70" i="40" s="1"/>
  <c r="V64" i="40"/>
  <c r="V70" i="40" s="1"/>
  <c r="Z64" i="40"/>
  <c r="Z70" i="40" s="1"/>
  <c r="L69" i="40"/>
  <c r="AE64" i="40"/>
  <c r="AE70" i="40" s="1"/>
  <c r="T64" i="40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D39" i="40" s="1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K23" i="40" s="1"/>
  <c r="L17" i="40"/>
  <c r="C19" i="40"/>
  <c r="C23" i="40" s="1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B38" i="40"/>
  <c r="I47" i="40" l="1"/>
  <c r="J39" i="40"/>
  <c r="K47" i="40"/>
  <c r="G47" i="40"/>
  <c r="G64" i="40" s="1"/>
  <c r="G70" i="40" s="1"/>
  <c r="H39" i="40"/>
  <c r="G23" i="40"/>
  <c r="F39" i="40"/>
  <c r="E23" i="40"/>
  <c r="E64" i="40" s="1"/>
  <c r="E70" i="40" s="1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K64" i="40" l="1"/>
  <c r="K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<sst xmlns="http://schemas.openxmlformats.org/spreadsheetml/2006/main" count="737" uniqueCount="130">
  <si>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</si>
  <si>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</si>
  <si>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</si>
  <si>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</si>
  <si>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</si>
  <si>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</si>
  <si>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</si>
  <si>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</si>
  <si>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</si>
  <si>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</si>
  <si>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</si>
  <si>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</si>
  <si>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</si>
  <si>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</si>
  <si>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</si>
  <si>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</si>
  <si>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</si>
  <si>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</si>
  <si>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</si>
  <si>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</si>
  <si>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</si>
  <si>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</si>
  <si>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</si>
  <si>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</si>
  <si>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</si>
  <si>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</si>
  <si>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</si>
  <si>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</si>
  <si>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</si>
  <si>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</si>
  <si>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</si>
  <si>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</si>
  <si>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</si>
  <si>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</si>
  <si>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</si>
  <si>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</si>
  <si>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</si>
  <si>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</si>
  <si>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</si>
  <si>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</si>
  <si>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</si>
  <si>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</si>
  <si>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</si>
  <si>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</si>
  <si>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</si>
  <si>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</si>
  <si>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</si>
  <si>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</si>
  <si>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</si>
  <si>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</si>
  <si>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</si>
  <si>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</si>
  <si>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</si>
  <si>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</si>
  <si>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</si>
  <si>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</si>
  <si>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</si>
  <si>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</si>
  <si>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</si>
  <si>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</si>
  <si>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</si>
  <si>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</si>
  <si>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</si>
  <si>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</si>
  <si>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</si>
  <si>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</si>
  <si>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</si>
  <si>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</si>
  <si>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</si>
  <si>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</si>
  <si>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</si>
  <si>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</si>
  <si>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</si>
  <si>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</si>
  <si>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</si>
  <si>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</si>
  <si>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</si>
  <si>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</si>
  <si>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</si>
  <si>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</si>
  <si>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</si>
  <si>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</si>
  <si>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</si>
  <si>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</si>
  <si>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</si>
  <si>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</si>
  <si>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</si>
  <si>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</si>
  <si>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</si>
  <si>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</si>
  <si>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</si>
  <si>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</si>
  <si>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</si>
  <si>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</si>
  <si>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</si>
  <si>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</si>
  <si>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</si>
  <si>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</si>
  <si>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</si>
  <si>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</si>
  <si>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</si>
  <si>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</si>
  <si>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</si>
  <si>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</si>
  <si>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</si>
  <si>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</si>
  <si>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</si>
  <si>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</si>
  <si>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</si>
  <si>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</si>
  <si>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</si>
  <si>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</si>
  <si>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</si>
  <si>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</si>
  <si>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</si>
  <si>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</si>
  <si>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</si>
  <si>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</si>
  <si>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</si>
  <si>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</si>
  <si>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</si>
  <si>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</si>
  <si>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</si>
  <si>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falatante de 10$</t>
  </si>
  <si>
    <t>faltante es sobrante en caja#9 59.94</t>
  </si>
  <si>
    <t>4.000 pago de cristobal</t>
  </si>
  <si>
    <t>sobrante falta en caja#1 59.94</t>
  </si>
  <si>
    <t xml:space="preserve"> </t>
  </si>
  <si>
    <t>fondo 7.50</t>
  </si>
  <si>
    <t>fondo 27.50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</si>
</sst>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50535.929999999993</v>
      </c>
      <c r="C2" s="42">
        <f>MODELO!AH12</f>
        <v>28836.32</v>
      </c>
      <c r="D2" s="42">
        <f>EXQUISITECES!AH12</f>
        <v>7043.41</v>
      </c>
      <c r="E2" s="42">
        <f>HOYADA!AH12</f>
        <v>9820.83</v>
      </c>
      <c r="F2" s="42">
        <f>FARMASTOP!AH12</f>
        <v>2381.35</v>
      </c>
      <c r="G2" s="42">
        <f>BOCAS!AH12</f>
        <v>1863.3600000000001</v>
      </c>
      <c r="H2" s="42">
        <f>LAGUNETICA!AH12</f>
        <v>14777.150000000001</v>
      </c>
      <c r="I2" s="42">
        <f>SANANTONIO!AH12</f>
        <v>0</v>
      </c>
      <c r="J2" s="42">
        <f>SUM(B2:I2)</f>
        <v>115258.35</v>
      </c>
    </row>
    <row r="3" spans="1:10" x14ac:dyDescent="0.25">
      <c r="A3" s="45" t="s">
        <v>0</v>
      </c>
      <c r="B3" s="42">
        <f>AUTOMERCADO!AH15</f>
        <v>1975.5</v>
      </c>
      <c r="C3" s="42">
        <f>MODELO!AH15</f>
        <v>1018</v>
      </c>
      <c r="D3" s="42">
        <f>EXQUISITECES!AH15</f>
        <v>314.5</v>
      </c>
      <c r="E3" s="42">
        <f>HOYADA!AH15</f>
        <v>1862.5</v>
      </c>
      <c r="F3" s="42">
        <f>FARMASTOP!AH15</f>
        <v>54.5</v>
      </c>
      <c r="G3" s="42">
        <f>BOCAS!AH15</f>
        <v>88</v>
      </c>
      <c r="H3" s="42">
        <f>LAGUNETICA!AH15</f>
        <v>1153.5</v>
      </c>
      <c r="I3" s="42">
        <f>SANANTONIO!AH15</f>
        <v>0</v>
      </c>
      <c r="J3" s="42">
        <f t="shared" ref="J3:J52" si="0">SUM(B3:I3)</f>
        <v>6466.5</v>
      </c>
    </row>
    <row r="4" spans="1:10" x14ac:dyDescent="0.25">
      <c r="A4" s="70" t="s">
        <v>20</v>
      </c>
      <c r="B4" s="42">
        <f>AUTOMERCADO!AH16</f>
        <v>1450</v>
      </c>
      <c r="C4" s="42">
        <f>MODELO!AH16</f>
        <v>1138</v>
      </c>
      <c r="D4" s="42">
        <f>EXQUISITECES!AH16</f>
        <v>237</v>
      </c>
      <c r="E4" s="42">
        <f>HOYADA!AH16</f>
        <v>87</v>
      </c>
      <c r="F4" s="42">
        <f>FARMASTOP!AH16</f>
        <v>58</v>
      </c>
      <c r="G4" s="42">
        <f>BOCAS!AH16</f>
        <v>91</v>
      </c>
      <c r="H4" s="42">
        <f>LAGUNETICA!AH16</f>
        <v>180</v>
      </c>
      <c r="I4" s="42">
        <f>SANANTONIO!AH16</f>
        <v>0</v>
      </c>
      <c r="J4" s="42">
        <f t="shared" si="0"/>
        <v>3241</v>
      </c>
    </row>
    <row r="5" spans="1:10" x14ac:dyDescent="0.25">
      <c r="A5" s="45" t="s">
        <v>27</v>
      </c>
      <c r="B5" s="42">
        <f>AUTOMERCADO!AH17</f>
        <v>9106</v>
      </c>
      <c r="C5" s="42">
        <f>MODELO!AH17</f>
        <v>7146.6399999999994</v>
      </c>
      <c r="D5" s="42">
        <f>EXQUISITECES!AH17</f>
        <v>1488.3600000000001</v>
      </c>
      <c r="E5" s="42">
        <f>HOYADA!AH17</f>
        <v>546.36</v>
      </c>
      <c r="F5" s="42">
        <f>FARMASTOP!AH17</f>
        <v>364.24</v>
      </c>
      <c r="G5" s="42">
        <f>BOCAS!AH17</f>
        <v>571.48</v>
      </c>
      <c r="H5" s="42">
        <f>LAGUNETICA!AH17</f>
        <v>1123.2</v>
      </c>
      <c r="I5" s="42">
        <f>SANANTONIO!AH17</f>
        <v>0</v>
      </c>
      <c r="J5" s="42">
        <f t="shared" si="0"/>
        <v>20346.280000000002</v>
      </c>
    </row>
    <row r="6" spans="1:10" x14ac:dyDescent="0.25">
      <c r="A6" s="70" t="s">
        <v>23</v>
      </c>
      <c r="B6" s="42">
        <f>AUTOMERCADO!AH18</f>
        <v>1209</v>
      </c>
      <c r="C6" s="42">
        <f>MODELO!AH18</f>
        <v>523</v>
      </c>
      <c r="D6" s="42">
        <f>EXQUISITECES!AH18</f>
        <v>190</v>
      </c>
      <c r="E6" s="42">
        <f>HOYADA!AH18</f>
        <v>316</v>
      </c>
      <c r="F6" s="42">
        <f>FARMASTOP!AH18</f>
        <v>115</v>
      </c>
      <c r="G6" s="42">
        <f>BOCAS!AH18</f>
        <v>11</v>
      </c>
      <c r="H6" s="42">
        <f>LAGUNETICA!AH18</f>
        <v>442</v>
      </c>
      <c r="I6" s="42">
        <f>SANANTONIO!AH18</f>
        <v>0</v>
      </c>
      <c r="J6" s="42">
        <f t="shared" si="0"/>
        <v>2806</v>
      </c>
    </row>
    <row r="7" spans="1:10" x14ac:dyDescent="0.25">
      <c r="A7" s="45" t="s">
        <v>27</v>
      </c>
      <c r="B7" s="42">
        <f>AUTOMERCADO!AH19</f>
        <v>7544.16</v>
      </c>
      <c r="C7" s="42">
        <f>MODELO!AH19</f>
        <v>3263.5200000000004</v>
      </c>
      <c r="D7" s="42">
        <f>EXQUISITECES!AH19</f>
        <v>1185.5999999999999</v>
      </c>
      <c r="E7" s="42">
        <f>HOYADA!AH19</f>
        <v>1971.84</v>
      </c>
      <c r="F7" s="42">
        <f>FARMASTOP!AH19</f>
        <v>717.6</v>
      </c>
      <c r="G7" s="42">
        <f>BOCAS!AH19</f>
        <v>68.64</v>
      </c>
      <c r="H7" s="42">
        <f>LAGUNETICA!AH19</f>
        <v>2775.76</v>
      </c>
      <c r="I7" s="42">
        <f>SANANTONIO!AH19</f>
        <v>0</v>
      </c>
      <c r="J7" s="42">
        <f t="shared" si="0"/>
        <v>17527.120000000003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2659</v>
      </c>
      <c r="C10" s="42">
        <f>MODELO!AH22</f>
        <v>1661</v>
      </c>
      <c r="D10" s="42">
        <f>EXQUISITECES!AH22</f>
        <v>427</v>
      </c>
      <c r="E10" s="42">
        <f>HOYADA!AH22</f>
        <v>403</v>
      </c>
      <c r="F10" s="42">
        <f>FARMASTOP!AH22</f>
        <v>173</v>
      </c>
      <c r="G10" s="42">
        <f>BOCAS!AH22</f>
        <v>102</v>
      </c>
      <c r="H10" s="42">
        <f>LAGUNETICA!AH22</f>
        <v>622</v>
      </c>
      <c r="I10" s="42">
        <f>SANANTONIO!AH22</f>
        <v>0</v>
      </c>
      <c r="J10" s="42">
        <f t="shared" si="0"/>
        <v>6047</v>
      </c>
    </row>
    <row r="11" spans="1:10" x14ac:dyDescent="0.25">
      <c r="A11" s="46" t="s">
        <v>26</v>
      </c>
      <c r="B11" s="42">
        <f>AUTOMERCADO!AH23</f>
        <v>16650.16</v>
      </c>
      <c r="C11" s="42">
        <f>MODELO!AH23</f>
        <v>10410.16</v>
      </c>
      <c r="D11" s="42">
        <f>EXQUISITECES!AH23</f>
        <v>2673.96</v>
      </c>
      <c r="E11" s="42">
        <f>HOYADA!AH23</f>
        <v>2518.1999999999998</v>
      </c>
      <c r="F11" s="42">
        <f>FARMASTOP!AH23</f>
        <v>1081.8400000000001</v>
      </c>
      <c r="G11" s="42">
        <f>BOCAS!AH23</f>
        <v>640.12</v>
      </c>
      <c r="H11" s="42">
        <f>LAGUNETICA!AH23</f>
        <v>3898.9600000000005</v>
      </c>
      <c r="I11" s="42">
        <f>SANANTONIO!AH23</f>
        <v>0</v>
      </c>
      <c r="J11" s="42">
        <f t="shared" si="0"/>
        <v>37873.4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0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0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0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0</v>
      </c>
    </row>
    <row r="20" spans="1:10" x14ac:dyDescent="0.25">
      <c r="A20" s="45" t="s">
        <v>34</v>
      </c>
      <c r="B20" s="42">
        <f>AUTOMERCADO!AH32</f>
        <v>0</v>
      </c>
      <c r="C20" s="42">
        <f>MODELO!AH32</f>
        <v>30.009999999999998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30.009999999999998</v>
      </c>
    </row>
    <row r="21" spans="1:10" x14ac:dyDescent="0.25">
      <c r="A21" s="45" t="s">
        <v>35</v>
      </c>
      <c r="B21" s="42">
        <f>AUTOMERCADO!AH33</f>
        <v>0</v>
      </c>
      <c r="C21" s="42">
        <f>MODELO!AH33</f>
        <v>188.46280000000002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188.46280000000002</v>
      </c>
    </row>
    <row r="22" spans="1:10" x14ac:dyDescent="0.25">
      <c r="A22" s="45" t="s">
        <v>36</v>
      </c>
      <c r="B22" s="42">
        <f>AUTOMERCADO!AH34</f>
        <v>247.67000000000002</v>
      </c>
      <c r="C22" s="42">
        <f>MODELO!AH34</f>
        <v>19.739999999999998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267.41000000000003</v>
      </c>
    </row>
    <row r="23" spans="1:10" x14ac:dyDescent="0.25">
      <c r="A23" s="45" t="s">
        <v>35</v>
      </c>
      <c r="B23" s="42">
        <f>AUTOMERCADO!AH35</f>
        <v>1545.4607999999998</v>
      </c>
      <c r="C23" s="42">
        <f>MODELO!AH35</f>
        <v>123.1776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1668.6383999999998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247.67000000000002</v>
      </c>
      <c r="C26" s="42">
        <f>MODELO!AH38</f>
        <v>49.75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297.42</v>
      </c>
    </row>
    <row r="27" spans="1:10" x14ac:dyDescent="0.25">
      <c r="A27" s="46" t="s">
        <v>42</v>
      </c>
      <c r="B27" s="42">
        <f>AUTOMERCADO!AH39</f>
        <v>1545.4607999999998</v>
      </c>
      <c r="C27" s="42">
        <f>MODELO!AH39</f>
        <v>311.6404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1857.1011999999998</v>
      </c>
    </row>
    <row r="28" spans="1:10" x14ac:dyDescent="0.25">
      <c r="A28" s="45" t="s">
        <v>43</v>
      </c>
      <c r="B28" s="42">
        <f>AUTOMERCADO!AH40</f>
        <v>61.5</v>
      </c>
      <c r="C28" s="42">
        <f>MODELO!AH40</f>
        <v>0</v>
      </c>
      <c r="D28" s="42">
        <f>EXQUISITECES!AH40</f>
        <v>0</v>
      </c>
      <c r="E28" s="42">
        <f>HOYADA!AH40</f>
        <v>8.89</v>
      </c>
      <c r="F28" s="42">
        <f>FARMASTOP!AH40</f>
        <v>0</v>
      </c>
      <c r="G28" s="42">
        <f>BOCAS!AH40</f>
        <v>25.5</v>
      </c>
      <c r="H28" s="42">
        <f>LAGUNETICA!AH40</f>
        <v>0</v>
      </c>
      <c r="I28" s="42">
        <f>SANANTONIO!AH40</f>
        <v>0</v>
      </c>
      <c r="J28" s="42">
        <f t="shared" si="0"/>
        <v>95.89</v>
      </c>
    </row>
    <row r="29" spans="1:10" x14ac:dyDescent="0.25">
      <c r="A29" s="45" t="s">
        <v>44</v>
      </c>
      <c r="B29" s="42">
        <f>AUTOMERCADO!AH41</f>
        <v>386.22</v>
      </c>
      <c r="C29" s="42">
        <f>MODELO!AH41</f>
        <v>0</v>
      </c>
      <c r="D29" s="42">
        <f>EXQUISITECES!AH41</f>
        <v>0</v>
      </c>
      <c r="E29" s="42">
        <f>HOYADA!AH41</f>
        <v>55.829200000000007</v>
      </c>
      <c r="F29" s="42">
        <f>FARMASTOP!AH41</f>
        <v>0</v>
      </c>
      <c r="G29" s="42">
        <f>BOCAS!AH41</f>
        <v>160.14000000000001</v>
      </c>
      <c r="H29" s="42">
        <f>LAGUNETICA!AH41</f>
        <v>0</v>
      </c>
      <c r="I29" s="42">
        <f>SANANTONIO!AH41</f>
        <v>0</v>
      </c>
      <c r="J29" s="42">
        <f t="shared" si="0"/>
        <v>602.18920000000003</v>
      </c>
    </row>
    <row r="30" spans="1:10" x14ac:dyDescent="0.25">
      <c r="A30" s="45" t="s">
        <v>45</v>
      </c>
      <c r="B30" s="42">
        <f>AUTOMERCADO!AH42</f>
        <v>161.21</v>
      </c>
      <c r="C30" s="42">
        <f>MODELO!AH42</f>
        <v>22.14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183.35000000000002</v>
      </c>
    </row>
    <row r="31" spans="1:10" x14ac:dyDescent="0.25">
      <c r="A31" s="45" t="s">
        <v>44</v>
      </c>
      <c r="B31" s="42">
        <f>AUTOMERCADO!AH43</f>
        <v>1005.9504000000001</v>
      </c>
      <c r="C31" s="42">
        <f>MODELO!AH43</f>
        <v>138.15360000000001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1144.104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222.71</v>
      </c>
      <c r="C34" s="42">
        <f>MODELO!AH46</f>
        <v>22.14</v>
      </c>
      <c r="D34" s="42">
        <f>EXQUISITECES!AH46</f>
        <v>0</v>
      </c>
      <c r="E34" s="42">
        <f>HOYADA!AH46</f>
        <v>8.89</v>
      </c>
      <c r="F34" s="42">
        <f>FARMASTOP!AH46</f>
        <v>0</v>
      </c>
      <c r="G34" s="42">
        <f>BOCAS!AH46</f>
        <v>25.5</v>
      </c>
      <c r="H34" s="42">
        <f>LAGUNETICA!AH46</f>
        <v>0</v>
      </c>
      <c r="I34" s="42">
        <f>SANANTONIO!AH46</f>
        <v>0</v>
      </c>
      <c r="J34" s="42">
        <f t="shared" si="0"/>
        <v>279.24</v>
      </c>
    </row>
    <row r="35" spans="1:10" x14ac:dyDescent="0.25">
      <c r="A35" s="46" t="s">
        <v>48</v>
      </c>
      <c r="B35" s="42">
        <f>AUTOMERCADO!AH47</f>
        <v>1392.1704000000002</v>
      </c>
      <c r="C35" s="42">
        <f>MODELO!AH47</f>
        <v>138.15360000000001</v>
      </c>
      <c r="D35" s="42">
        <f>EXQUISITECES!AH47</f>
        <v>0</v>
      </c>
      <c r="E35" s="42">
        <f>HOYADA!AH47</f>
        <v>55.829200000000007</v>
      </c>
      <c r="F35" s="42">
        <f>FARMASTOP!AH47</f>
        <v>0</v>
      </c>
      <c r="G35" s="42">
        <f>BOCAS!AH47</f>
        <v>160.14000000000001</v>
      </c>
      <c r="H35" s="42">
        <f>LAGUNETICA!AH47</f>
        <v>0</v>
      </c>
      <c r="I35" s="42">
        <f>SANANTONIO!AH47</f>
        <v>0</v>
      </c>
      <c r="J35" s="42">
        <f t="shared" si="0"/>
        <v>1746.2932000000003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25823.149999999998</v>
      </c>
      <c r="C37" s="42">
        <f>MODELO!AH49</f>
        <v>12582.11</v>
      </c>
      <c r="D37" s="42">
        <f>EXQUISITECES!AH49</f>
        <v>3416.5200000000004</v>
      </c>
      <c r="E37" s="42">
        <f>HOYADA!AH49</f>
        <v>4225.0200000000004</v>
      </c>
      <c r="F37" s="42">
        <f>FARMASTOP!AH49</f>
        <v>1087.53</v>
      </c>
      <c r="G37" s="42">
        <f>BOCAS!AH49</f>
        <v>990.22</v>
      </c>
      <c r="H37" s="42">
        <f>LAGUNETICA!AH49</f>
        <v>8872.4699999999993</v>
      </c>
      <c r="I37" s="42">
        <f>SANANTONIO!AH49</f>
        <v>0</v>
      </c>
      <c r="J37" s="42">
        <f t="shared" si="0"/>
        <v>56997.020000000004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1977.49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0</v>
      </c>
      <c r="I40" s="42">
        <f>SANANTONIO!AH52</f>
        <v>0</v>
      </c>
      <c r="J40" s="42">
        <f t="shared" si="0"/>
        <v>1977.49</v>
      </c>
    </row>
    <row r="41" spans="1:10" x14ac:dyDescent="0.25">
      <c r="A41" s="71" t="s">
        <v>18</v>
      </c>
      <c r="B41" s="42">
        <f>AUTOMERCADO!AH53</f>
        <v>1991.65</v>
      </c>
      <c r="C41" s="42">
        <f>MODELO!AH53</f>
        <v>1874.31</v>
      </c>
      <c r="D41" s="42">
        <f>EXQUISITECES!AH53</f>
        <v>621.76</v>
      </c>
      <c r="E41" s="42">
        <f>HOYADA!AH53</f>
        <v>1115.3399999999999</v>
      </c>
      <c r="F41" s="42">
        <f>FARMASTOP!AH53</f>
        <v>97.24</v>
      </c>
      <c r="G41" s="42">
        <f>BOCAS!AH53</f>
        <v>7.98</v>
      </c>
      <c r="H41" s="42">
        <f>LAGUNETICA!AH53</f>
        <v>833.25</v>
      </c>
      <c r="I41" s="42">
        <f>SANANTONIO!AH53</f>
        <v>0</v>
      </c>
      <c r="J41" s="42">
        <f t="shared" si="0"/>
        <v>6541.53</v>
      </c>
    </row>
    <row r="42" spans="1:10" x14ac:dyDescent="0.25">
      <c r="A42" s="71" t="s">
        <v>114</v>
      </c>
      <c r="B42" s="42">
        <f>AUTOMERCADO!AH54</f>
        <v>60.64</v>
      </c>
      <c r="C42" s="42">
        <f>MODELO!AH54</f>
        <v>249.21</v>
      </c>
      <c r="D42" s="42">
        <f>EXQUISITECES!AH54</f>
        <v>0</v>
      </c>
      <c r="E42" s="42">
        <f>HOYADA!AH54</f>
        <v>0</v>
      </c>
      <c r="F42" s="42">
        <f>FARMASTOP!AH54</f>
        <v>49.02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358.87</v>
      </c>
    </row>
    <row r="43" spans="1:10" x14ac:dyDescent="0.25">
      <c r="A43" s="71" t="s">
        <v>52</v>
      </c>
      <c r="B43" s="42">
        <f>AUTOMERCADO!AH55</f>
        <v>1176.55</v>
      </c>
      <c r="C43" s="42">
        <f>MODELO!AH55</f>
        <v>228.24</v>
      </c>
      <c r="D43" s="42">
        <f>EXQUISITECES!AH55</f>
        <v>29.54</v>
      </c>
      <c r="E43" s="42">
        <f>HOYADA!AH55</f>
        <v>0</v>
      </c>
      <c r="F43" s="42">
        <f>FARMASTOP!AH55</f>
        <v>37.76</v>
      </c>
      <c r="G43" s="42">
        <f>BOCAS!AH55</f>
        <v>0</v>
      </c>
      <c r="H43" s="42">
        <f>LAGUNETICA!AH55</f>
        <v>38.03</v>
      </c>
      <c r="I43" s="42">
        <f>SANANTONIO!AH55</f>
        <v>0</v>
      </c>
      <c r="J43" s="42">
        <f t="shared" si="0"/>
        <v>1510.12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72.22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72.22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0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0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50615.281200000005</v>
      </c>
      <c r="C52" s="72">
        <f>MODELO!AH64</f>
        <v>28861.534000000003</v>
      </c>
      <c r="D52" s="72">
        <f>EXQUISITECES!AH64</f>
        <v>7056.28</v>
      </c>
      <c r="E52" s="72">
        <f>HOYADA!AH64</f>
        <v>9776.8891999999996</v>
      </c>
      <c r="F52" s="72">
        <f>FARMASTOP!AH64</f>
        <v>2407.8900000000003</v>
      </c>
      <c r="G52" s="72">
        <f>BOCAS!AH64</f>
        <v>1886.46</v>
      </c>
      <c r="H52" s="72">
        <f>LAGUNETICA!AH64</f>
        <v>14796.210000000003</v>
      </c>
      <c r="I52" s="72">
        <f>SANANTONIO!AH64</f>
        <v>0</v>
      </c>
      <c r="J52" s="72">
        <f t="shared" si="0"/>
        <v>115400.54440000003</v>
      </c>
    </row>
    <row r="53" spans="1:10" x14ac:dyDescent="0.25">
      <c r="A53" s="54" t="s">
        <v>3</v>
      </c>
      <c r="B53" s="42">
        <f>B2</f>
        <v>50535.929999999993</v>
      </c>
      <c r="C53" s="42">
        <f t="shared" ref="C53:I53" si="1">C2</f>
        <v>28836.32</v>
      </c>
      <c r="D53" s="42">
        <f t="shared" si="1"/>
        <v>7043.41</v>
      </c>
      <c r="E53" s="42">
        <f t="shared" si="1"/>
        <v>9820.83</v>
      </c>
      <c r="F53" s="42">
        <f t="shared" si="1"/>
        <v>2381.35</v>
      </c>
      <c r="G53" s="42">
        <f t="shared" si="1"/>
        <v>1863.3600000000001</v>
      </c>
      <c r="H53" s="42">
        <f t="shared" si="1"/>
        <v>14777.150000000001</v>
      </c>
      <c r="I53" s="42">
        <f t="shared" si="1"/>
        <v>0</v>
      </c>
      <c r="J53" s="42">
        <f>J2</f>
        <v>115258.35</v>
      </c>
    </row>
    <row r="54" spans="1:10" x14ac:dyDescent="0.25">
      <c r="A54" s="56" t="s">
        <v>95</v>
      </c>
      <c r="B54" s="42">
        <f>+B52-B53</f>
        <v>79.351200000011886</v>
      </c>
      <c r="C54" s="42">
        <f t="shared" ref="C54:I54" si="2">+C52-C53</f>
        <v>25.21400000000358</v>
      </c>
      <c r="D54" s="42">
        <f t="shared" si="2"/>
        <v>12.869999999999891</v>
      </c>
      <c r="E54" s="42">
        <f t="shared" si="2"/>
        <v>-43.940800000000309</v>
      </c>
      <c r="F54" s="42">
        <f t="shared" si="2"/>
        <v>26.540000000000418</v>
      </c>
      <c r="G54" s="42">
        <f t="shared" si="2"/>
        <v>23.099999999999909</v>
      </c>
      <c r="H54" s="42">
        <f t="shared" si="2"/>
        <v>19.06000000000131</v>
      </c>
      <c r="I54" s="42">
        <f t="shared" si="2"/>
        <v>0</v>
      </c>
      <c r="J54" s="42">
        <f>+J52-J53</f>
        <v>142.19440000002214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6.28</v>
      </c>
      <c r="C8" s="1" t="s">
        <v>38</v>
      </c>
      <c r="D8" s="2"/>
    </row>
    <row r="9" spans="1:36" x14ac:dyDescent="0.25">
      <c r="A9" s="1" t="s">
        <v>22</v>
      </c>
      <c r="B9" s="23">
        <v>6.24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59</v>
      </c>
      <c r="E11" s="5" t="s">
        <v>61</v>
      </c>
      <c r="F11" s="5" t="s">
        <v>63</v>
      </c>
      <c r="G11" s="5" t="s">
        <v>55</v>
      </c>
      <c r="H11" s="5" t="s">
        <v>58</v>
      </c>
      <c r="I11" s="5" t="s">
        <v>60</v>
      </c>
      <c r="J11" s="5" t="s">
        <v>62</v>
      </c>
      <c r="K11" s="5" t="s">
        <v>62</v>
      </c>
      <c r="L11" s="5" t="s">
        <v>64</v>
      </c>
      <c r="M11" s="5" t="s">
        <v>66</v>
      </c>
      <c r="N11" s="5" t="s">
        <v>76</v>
      </c>
      <c r="O11" s="5" t="s">
        <v>80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4556.5600000000004</v>
      </c>
      <c r="C12" s="25">
        <v>4728.91</v>
      </c>
      <c r="D12" s="25">
        <v>5972.57</v>
      </c>
      <c r="E12" s="25">
        <v>3574.5</v>
      </c>
      <c r="F12" s="25">
        <v>129.29</v>
      </c>
      <c r="G12" s="25">
        <v>4690.3</v>
      </c>
      <c r="H12" s="25">
        <v>6205.4</v>
      </c>
      <c r="I12" s="25">
        <v>8114.35</v>
      </c>
      <c r="J12" s="25">
        <v>7342.88</v>
      </c>
      <c r="K12" s="25">
        <v>459.35</v>
      </c>
      <c r="L12" s="25">
        <v>3411.82</v>
      </c>
      <c r="M12" s="25">
        <v>529.61</v>
      </c>
      <c r="N12" s="25">
        <v>222.18</v>
      </c>
      <c r="O12" s="25">
        <v>598.21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50535.929999999993</v>
      </c>
      <c r="AI12" s="25">
        <v>49981.51</v>
      </c>
      <c r="AJ12" s="66">
        <f>+AI12-AH12</f>
        <v>-554.41999999999098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568</v>
      </c>
      <c r="D15" s="22">
        <v>105</v>
      </c>
      <c r="E15" s="22">
        <v>70</v>
      </c>
      <c r="F15" s="22">
        <v>4</v>
      </c>
      <c r="G15" s="22">
        <v>122.5</v>
      </c>
      <c r="H15" s="22">
        <v>81.5</v>
      </c>
      <c r="I15" s="22">
        <v>518.5</v>
      </c>
      <c r="J15" s="22">
        <v>389.5</v>
      </c>
      <c r="K15" s="22"/>
      <c r="L15" s="22">
        <v>60</v>
      </c>
      <c r="M15" s="22">
        <v>5.5</v>
      </c>
      <c r="N15" s="22"/>
      <c r="O15" s="22">
        <v>51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1975.5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>
        <v>165</v>
      </c>
      <c r="H16" s="30">
        <v>400</v>
      </c>
      <c r="I16" s="30">
        <v>380</v>
      </c>
      <c r="J16" s="30">
        <v>235</v>
      </c>
      <c r="K16" s="30">
        <v>45</v>
      </c>
      <c r="L16" s="30">
        <v>217</v>
      </c>
      <c r="M16" s="30"/>
      <c r="N16" s="30"/>
      <c r="O16" s="30">
        <v>8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1450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L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1036.2</v>
      </c>
      <c r="H17" s="21">
        <f t="shared" si="2"/>
        <v>2512</v>
      </c>
      <c r="I17" s="21">
        <f t="shared" si="2"/>
        <v>2386.4</v>
      </c>
      <c r="J17" s="21">
        <f t="shared" si="2"/>
        <v>1475.8</v>
      </c>
      <c r="K17" s="21">
        <f t="shared" si="2"/>
        <v>282.60000000000002</v>
      </c>
      <c r="L17" s="21">
        <f t="shared" si="2"/>
        <v>1362.76</v>
      </c>
      <c r="M17" s="21">
        <f t="shared" ref="M17:R17" si="3">M16*$B$8</f>
        <v>0</v>
      </c>
      <c r="N17" s="21">
        <f t="shared" si="3"/>
        <v>0</v>
      </c>
      <c r="O17" s="21">
        <f t="shared" si="3"/>
        <v>50.24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9106</v>
      </c>
    </row>
    <row r="18" spans="1:36" s="31" customFormat="1" x14ac:dyDescent="0.25">
      <c r="A18" s="29" t="s">
        <v>23</v>
      </c>
      <c r="B18" s="32">
        <v>358</v>
      </c>
      <c r="C18" s="32">
        <v>117</v>
      </c>
      <c r="D18" s="32">
        <v>289</v>
      </c>
      <c r="E18" s="32">
        <v>101</v>
      </c>
      <c r="F18" s="32">
        <v>5</v>
      </c>
      <c r="G18" s="32">
        <v>50</v>
      </c>
      <c r="H18" s="32">
        <v>67</v>
      </c>
      <c r="I18" s="32">
        <v>105</v>
      </c>
      <c r="J18" s="32">
        <v>100</v>
      </c>
      <c r="K18" s="32"/>
      <c r="L18" s="32">
        <v>13</v>
      </c>
      <c r="M18" s="32"/>
      <c r="N18" s="32"/>
      <c r="O18" s="32">
        <v>4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1209</v>
      </c>
      <c r="AJ18" s="67"/>
    </row>
    <row r="19" spans="1:36" customFormat="1" x14ac:dyDescent="0.25">
      <c r="A19" s="45" t="s">
        <v>27</v>
      </c>
      <c r="B19" s="21">
        <f>B18*$B$9</f>
        <v>2233.92</v>
      </c>
      <c r="C19" s="21">
        <f t="shared" ref="C19:L19" si="5">C18*$B$9</f>
        <v>730.08</v>
      </c>
      <c r="D19" s="21">
        <f t="shared" si="5"/>
        <v>1803.3600000000001</v>
      </c>
      <c r="E19" s="21">
        <f t="shared" si="5"/>
        <v>630.24</v>
      </c>
      <c r="F19" s="21">
        <f t="shared" si="5"/>
        <v>31.200000000000003</v>
      </c>
      <c r="G19" s="21">
        <f t="shared" si="5"/>
        <v>312</v>
      </c>
      <c r="H19" s="21">
        <f t="shared" si="5"/>
        <v>418.08000000000004</v>
      </c>
      <c r="I19" s="21">
        <f t="shared" si="5"/>
        <v>655.20000000000005</v>
      </c>
      <c r="J19" s="21">
        <f t="shared" si="5"/>
        <v>624</v>
      </c>
      <c r="K19" s="21">
        <f t="shared" si="5"/>
        <v>0</v>
      </c>
      <c r="L19" s="21">
        <f t="shared" si="5"/>
        <v>81.12</v>
      </c>
      <c r="M19" s="21">
        <f t="shared" ref="M19:R19" si="6">M18*$B$9</f>
        <v>0</v>
      </c>
      <c r="N19" s="21">
        <f t="shared" si="6"/>
        <v>0</v>
      </c>
      <c r="O19" s="21">
        <f t="shared" si="6"/>
        <v>24.96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7544.16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358</v>
      </c>
      <c r="C22" s="19">
        <f t="shared" ref="C22:L22" si="11">+C16+C18+C20</f>
        <v>117</v>
      </c>
      <c r="D22" s="19">
        <f t="shared" si="11"/>
        <v>289</v>
      </c>
      <c r="E22" s="19">
        <f t="shared" si="11"/>
        <v>101</v>
      </c>
      <c r="F22" s="19">
        <f t="shared" si="11"/>
        <v>5</v>
      </c>
      <c r="G22" s="19">
        <f t="shared" si="11"/>
        <v>215</v>
      </c>
      <c r="H22" s="19">
        <f t="shared" si="11"/>
        <v>467</v>
      </c>
      <c r="I22" s="19">
        <f t="shared" si="11"/>
        <v>485</v>
      </c>
      <c r="J22" s="19">
        <f t="shared" si="11"/>
        <v>335</v>
      </c>
      <c r="K22" s="19">
        <f t="shared" si="11"/>
        <v>45</v>
      </c>
      <c r="L22" s="19">
        <f t="shared" si="11"/>
        <v>230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12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2659</v>
      </c>
    </row>
    <row r="23" spans="1:36" customFormat="1" x14ac:dyDescent="0.25">
      <c r="A23" s="46" t="s">
        <v>26</v>
      </c>
      <c r="B23" s="18">
        <f>+B17+B19+B21</f>
        <v>2233.92</v>
      </c>
      <c r="C23" s="18">
        <f t="shared" ref="C23:L23" si="14">+C17+C19+C21</f>
        <v>730.08</v>
      </c>
      <c r="D23" s="18">
        <f t="shared" si="14"/>
        <v>1803.3600000000001</v>
      </c>
      <c r="E23" s="18">
        <f t="shared" si="14"/>
        <v>630.24</v>
      </c>
      <c r="F23" s="18">
        <f t="shared" si="14"/>
        <v>31.200000000000003</v>
      </c>
      <c r="G23" s="18">
        <f t="shared" si="14"/>
        <v>1348.2</v>
      </c>
      <c r="H23" s="18">
        <f t="shared" si="14"/>
        <v>2930.08</v>
      </c>
      <c r="I23" s="18">
        <f t="shared" si="14"/>
        <v>3041.6000000000004</v>
      </c>
      <c r="J23" s="18">
        <f t="shared" si="14"/>
        <v>2099.8000000000002</v>
      </c>
      <c r="K23" s="18">
        <f t="shared" si="14"/>
        <v>282.60000000000002</v>
      </c>
      <c r="L23" s="18">
        <f t="shared" si="14"/>
        <v>1443.88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75.2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16650.16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0</v>
      </c>
    </row>
    <row r="34" spans="1:34" x14ac:dyDescent="0.25">
      <c r="A34" s="13" t="s">
        <v>36</v>
      </c>
      <c r="B34" s="37">
        <v>20</v>
      </c>
      <c r="C34" s="37"/>
      <c r="D34" s="37"/>
      <c r="E34" s="37"/>
      <c r="F34" s="37"/>
      <c r="G34" s="37"/>
      <c r="H34" s="37">
        <v>99.73</v>
      </c>
      <c r="I34" s="37">
        <v>127.94</v>
      </c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247.67000000000002</v>
      </c>
    </row>
    <row r="35" spans="1:34" customFormat="1" x14ac:dyDescent="0.25">
      <c r="A35" s="45" t="s">
        <v>35</v>
      </c>
      <c r="B35" s="21">
        <f>B34*$B$9</f>
        <v>124.80000000000001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622.3152</v>
      </c>
      <c r="I35" s="21">
        <f t="shared" si="33"/>
        <v>798.34559999999999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1545.4607999999998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20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0</v>
      </c>
      <c r="F38" s="19">
        <f t="shared" si="39"/>
        <v>0</v>
      </c>
      <c r="G38" s="19">
        <f t="shared" si="39"/>
        <v>0</v>
      </c>
      <c r="H38" s="19">
        <f t="shared" si="39"/>
        <v>99.73</v>
      </c>
      <c r="I38" s="19">
        <f t="shared" si="39"/>
        <v>127.94</v>
      </c>
      <c r="J38" s="19">
        <f t="shared" si="39"/>
        <v>0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247.67000000000002</v>
      </c>
    </row>
    <row r="39" spans="1:34" customFormat="1" x14ac:dyDescent="0.25">
      <c r="A39" s="46" t="s">
        <v>42</v>
      </c>
      <c r="B39" s="18">
        <f>+B33+B35+B37</f>
        <v>124.80000000000001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0</v>
      </c>
      <c r="F39" s="18">
        <f t="shared" si="42"/>
        <v>0</v>
      </c>
      <c r="G39" s="18">
        <f t="shared" si="42"/>
        <v>0</v>
      </c>
      <c r="H39" s="18">
        <f t="shared" si="42"/>
        <v>622.3152</v>
      </c>
      <c r="I39" s="18">
        <f t="shared" si="42"/>
        <v>798.34559999999999</v>
      </c>
      <c r="J39" s="18">
        <f t="shared" si="42"/>
        <v>0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1545.4607999999998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>
        <v>61.5</v>
      </c>
      <c r="M40" s="35"/>
      <c r="N40" s="35"/>
      <c r="O40" s="35">
        <v>0</v>
      </c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61.5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0</v>
      </c>
      <c r="H41" s="21">
        <f t="shared" si="45"/>
        <v>0</v>
      </c>
      <c r="I41" s="21">
        <f t="shared" si="45"/>
        <v>0</v>
      </c>
      <c r="J41" s="21">
        <f t="shared" si="45"/>
        <v>0</v>
      </c>
      <c r="K41" s="21">
        <f t="shared" si="45"/>
        <v>0</v>
      </c>
      <c r="L41" s="21">
        <f t="shared" si="45"/>
        <v>386.22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386.22</v>
      </c>
    </row>
    <row r="42" spans="1:34" x14ac:dyDescent="0.25">
      <c r="A42" s="13" t="s">
        <v>45</v>
      </c>
      <c r="B42" s="37">
        <v>20.73</v>
      </c>
      <c r="C42" s="37"/>
      <c r="D42" s="37">
        <v>35.21</v>
      </c>
      <c r="E42" s="37">
        <v>95.68</v>
      </c>
      <c r="F42" s="37"/>
      <c r="G42" s="37"/>
      <c r="H42" s="37"/>
      <c r="I42" s="37"/>
      <c r="J42" s="37"/>
      <c r="K42" s="37"/>
      <c r="L42" s="37"/>
      <c r="M42" s="37"/>
      <c r="N42" s="37"/>
      <c r="O42" s="37">
        <v>9.59</v>
      </c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161.21</v>
      </c>
    </row>
    <row r="43" spans="1:34" customFormat="1" x14ac:dyDescent="0.25">
      <c r="A43" s="45" t="s">
        <v>44</v>
      </c>
      <c r="B43" s="21">
        <f>B42*$B$9</f>
        <v>129.3552</v>
      </c>
      <c r="C43" s="21">
        <f t="shared" ref="C43:L43" si="48">C42*$B$9</f>
        <v>0</v>
      </c>
      <c r="D43" s="21">
        <f t="shared" si="48"/>
        <v>219.71040000000002</v>
      </c>
      <c r="E43" s="21">
        <f t="shared" si="48"/>
        <v>597.04320000000007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59.8416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1005.9504000000001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20.73</v>
      </c>
      <c r="C46" s="19">
        <f t="shared" ref="C46:L46" si="54">+C40+C42+C44</f>
        <v>0</v>
      </c>
      <c r="D46" s="19">
        <f t="shared" si="54"/>
        <v>35.21</v>
      </c>
      <c r="E46" s="19">
        <f t="shared" si="54"/>
        <v>95.68</v>
      </c>
      <c r="F46" s="19">
        <f t="shared" si="54"/>
        <v>0</v>
      </c>
      <c r="G46" s="19">
        <f t="shared" si="54"/>
        <v>0</v>
      </c>
      <c r="H46" s="19">
        <f t="shared" si="54"/>
        <v>0</v>
      </c>
      <c r="I46" s="19">
        <f t="shared" si="54"/>
        <v>0</v>
      </c>
      <c r="J46" s="19">
        <f t="shared" si="54"/>
        <v>0</v>
      </c>
      <c r="K46" s="19">
        <f t="shared" si="54"/>
        <v>0</v>
      </c>
      <c r="L46" s="19">
        <f t="shared" si="54"/>
        <v>61.5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9.59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222.71</v>
      </c>
    </row>
    <row r="47" spans="1:34" customFormat="1" x14ac:dyDescent="0.25">
      <c r="A47" s="46" t="s">
        <v>48</v>
      </c>
      <c r="B47" s="18">
        <f>+B41+B43+B45</f>
        <v>129.3552</v>
      </c>
      <c r="C47" s="18">
        <f t="shared" ref="C47:L47" si="57">+C41+C43+C45</f>
        <v>0</v>
      </c>
      <c r="D47" s="18">
        <f t="shared" si="57"/>
        <v>219.71040000000002</v>
      </c>
      <c r="E47" s="18">
        <f t="shared" si="57"/>
        <v>597.04320000000007</v>
      </c>
      <c r="F47" s="18">
        <f t="shared" si="57"/>
        <v>0</v>
      </c>
      <c r="G47" s="18">
        <f t="shared" si="57"/>
        <v>0</v>
      </c>
      <c r="H47" s="18">
        <f t="shared" si="57"/>
        <v>0</v>
      </c>
      <c r="I47" s="18">
        <f t="shared" si="57"/>
        <v>0</v>
      </c>
      <c r="J47" s="18">
        <f t="shared" si="57"/>
        <v>0</v>
      </c>
      <c r="K47" s="18">
        <f t="shared" si="57"/>
        <v>0</v>
      </c>
      <c r="L47" s="18">
        <f t="shared" si="57"/>
        <v>386.22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59.8416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1392.1704000000002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1915.02</v>
      </c>
      <c r="C49" s="43">
        <v>3248.03</v>
      </c>
      <c r="D49" s="43">
        <v>3348.06</v>
      </c>
      <c r="E49" s="43">
        <v>2278.8000000000002</v>
      </c>
      <c r="F49" s="43">
        <v>94.21</v>
      </c>
      <c r="G49" s="43">
        <v>2418.65</v>
      </c>
      <c r="H49" s="43">
        <v>2019.32</v>
      </c>
      <c r="I49" s="43">
        <v>3224.47</v>
      </c>
      <c r="J49" s="43">
        <v>4494.33</v>
      </c>
      <c r="K49" s="43">
        <v>177.52</v>
      </c>
      <c r="L49" s="43">
        <v>1462</v>
      </c>
      <c r="M49" s="44">
        <v>524.14</v>
      </c>
      <c r="N49" s="44">
        <v>222.18</v>
      </c>
      <c r="O49" s="44">
        <v>396.42</v>
      </c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25823.149999999998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141.44</v>
      </c>
      <c r="C53" s="43">
        <v>47.21</v>
      </c>
      <c r="D53" s="43">
        <v>108.92</v>
      </c>
      <c r="E53" s="43"/>
      <c r="F53" s="43"/>
      <c r="G53" s="43">
        <v>633.87</v>
      </c>
      <c r="H53" s="43">
        <v>556.80999999999995</v>
      </c>
      <c r="I53" s="43">
        <v>485.69</v>
      </c>
      <c r="J53" s="43"/>
      <c r="K53" s="43"/>
      <c r="L53" s="43"/>
      <c r="M53" s="44"/>
      <c r="N53" s="44"/>
      <c r="O53" s="44">
        <v>17.71</v>
      </c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1991.65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>
        <v>60.64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60.64</v>
      </c>
    </row>
    <row r="55" spans="1:34" x14ac:dyDescent="0.25">
      <c r="A55" s="17" t="s">
        <v>52</v>
      </c>
      <c r="B55" s="43">
        <v>45.54</v>
      </c>
      <c r="C55" s="43">
        <v>136.33000000000001</v>
      </c>
      <c r="D55" s="43">
        <v>390.17</v>
      </c>
      <c r="E55" s="43"/>
      <c r="F55" s="43"/>
      <c r="G55" s="43">
        <v>191.39</v>
      </c>
      <c r="H55" s="43"/>
      <c r="I55" s="43">
        <v>50.98</v>
      </c>
      <c r="J55" s="43">
        <v>362.14</v>
      </c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1176.55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4590.0751999999993</v>
      </c>
      <c r="C64" s="51">
        <f t="shared" ref="C64:AG64" si="61">+C15+C23+C31+C39+C47+C48+C49+C50+C51+C52+C53+C54+C55+C56+C57+C58+C59+C60+C61+C62+C63</f>
        <v>4729.6500000000005</v>
      </c>
      <c r="D64" s="51">
        <f t="shared" si="61"/>
        <v>5975.2204000000002</v>
      </c>
      <c r="E64" s="51">
        <f t="shared" si="61"/>
        <v>3576.0832</v>
      </c>
      <c r="F64" s="51">
        <f t="shared" si="61"/>
        <v>129.41</v>
      </c>
      <c r="G64" s="51">
        <f t="shared" si="61"/>
        <v>4714.6100000000006</v>
      </c>
      <c r="H64" s="51">
        <f t="shared" si="61"/>
        <v>6210.0252</v>
      </c>
      <c r="I64" s="51">
        <f t="shared" si="61"/>
        <v>8119.5855999999994</v>
      </c>
      <c r="J64" s="51">
        <f t="shared" si="61"/>
        <v>7345.77</v>
      </c>
      <c r="K64" s="51">
        <f t="shared" si="61"/>
        <v>460.12</v>
      </c>
      <c r="L64" s="51">
        <f t="shared" si="61"/>
        <v>3412.7400000000002</v>
      </c>
      <c r="M64" s="51">
        <f t="shared" si="61"/>
        <v>529.64</v>
      </c>
      <c r="N64" s="51">
        <f t="shared" si="61"/>
        <v>222.18</v>
      </c>
      <c r="O64" s="51">
        <f t="shared" si="61"/>
        <v>600.17160000000013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50615.281200000005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 t="str">
        <f t="shared" ref="D66:AG66" si="62">D11</f>
        <v>CAJA 4 D</v>
      </c>
      <c r="E66" s="53" t="str">
        <f t="shared" si="62"/>
        <v>CAJA 5 D</v>
      </c>
      <c r="F66" s="53" t="str">
        <f t="shared" si="62"/>
        <v>CAJA 6 D</v>
      </c>
      <c r="G66" s="53" t="str">
        <f t="shared" si="62"/>
        <v>CAJA 2 D</v>
      </c>
      <c r="H66" s="53" t="str">
        <f t="shared" si="62"/>
        <v>CAJA 3 N</v>
      </c>
      <c r="I66" s="53" t="str">
        <f t="shared" si="62"/>
        <v>CAJA 4 N</v>
      </c>
      <c r="J66" s="53" t="str">
        <f t="shared" si="62"/>
        <v>CAJA 5 N</v>
      </c>
      <c r="K66" s="53" t="str">
        <f t="shared" si="62"/>
        <v>CAJA 5 N</v>
      </c>
      <c r="L66" s="53" t="str">
        <f t="shared" si="62"/>
        <v>CAJA 6 N</v>
      </c>
      <c r="M66" s="53" t="str">
        <f t="shared" si="62"/>
        <v>CAJA 7 N</v>
      </c>
      <c r="N66" s="53" t="str">
        <f t="shared" si="62"/>
        <v>CAJA 12 N</v>
      </c>
      <c r="O66" s="53" t="str">
        <f t="shared" si="62"/>
        <v>CAJA 14 N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4556.5600000000004</v>
      </c>
      <c r="C67" s="55">
        <f t="shared" ref="C67:L67" si="63">C12</f>
        <v>4728.91</v>
      </c>
      <c r="D67" s="55">
        <f t="shared" si="63"/>
        <v>5972.57</v>
      </c>
      <c r="E67" s="55">
        <f t="shared" si="63"/>
        <v>3574.5</v>
      </c>
      <c r="F67" s="55">
        <f t="shared" si="63"/>
        <v>129.29</v>
      </c>
      <c r="G67" s="55">
        <f t="shared" si="63"/>
        <v>4690.3</v>
      </c>
      <c r="H67" s="55">
        <f t="shared" si="63"/>
        <v>6205.4</v>
      </c>
      <c r="I67" s="55">
        <f t="shared" si="63"/>
        <v>8114.35</v>
      </c>
      <c r="J67" s="55">
        <f t="shared" si="63"/>
        <v>7342.88</v>
      </c>
      <c r="K67" s="55">
        <f t="shared" si="63"/>
        <v>459.35</v>
      </c>
      <c r="L67" s="55">
        <f t="shared" si="63"/>
        <v>3411.82</v>
      </c>
      <c r="M67" s="55">
        <f t="shared" ref="M67:AG67" si="64">M12</f>
        <v>529.61</v>
      </c>
      <c r="N67" s="55">
        <f t="shared" si="64"/>
        <v>222.18</v>
      </c>
      <c r="O67" s="55">
        <f t="shared" si="64"/>
        <v>598.21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50535.929999999993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4556.5600000000004</v>
      </c>
      <c r="C69" s="57">
        <f t="shared" ref="C69:L69" si="67">+C67+C68</f>
        <v>4728.91</v>
      </c>
      <c r="D69" s="57">
        <f t="shared" si="67"/>
        <v>5972.57</v>
      </c>
      <c r="E69" s="57">
        <f t="shared" si="67"/>
        <v>3574.5</v>
      </c>
      <c r="F69" s="57">
        <f t="shared" si="67"/>
        <v>129.29</v>
      </c>
      <c r="G69" s="57">
        <f t="shared" si="67"/>
        <v>4690.3</v>
      </c>
      <c r="H69" s="57">
        <f t="shared" si="67"/>
        <v>6205.4</v>
      </c>
      <c r="I69" s="57">
        <f t="shared" si="67"/>
        <v>8114.35</v>
      </c>
      <c r="J69" s="57">
        <f t="shared" si="67"/>
        <v>7342.88</v>
      </c>
      <c r="K69" s="57">
        <f t="shared" si="67"/>
        <v>459.35</v>
      </c>
      <c r="L69" s="57">
        <f t="shared" si="67"/>
        <v>3411.82</v>
      </c>
      <c r="M69" s="57">
        <f t="shared" ref="M69:AG69" si="68">+M67+M68</f>
        <v>529.61</v>
      </c>
      <c r="N69" s="57">
        <f t="shared" si="68"/>
        <v>222.18</v>
      </c>
      <c r="O69" s="57">
        <f t="shared" si="68"/>
        <v>598.21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50535.929999999993</v>
      </c>
    </row>
    <row r="70" spans="1:34" customFormat="1" ht="15" customHeight="1" x14ac:dyDescent="0.25">
      <c r="A70" s="56" t="s">
        <v>95</v>
      </c>
      <c r="B70" s="55">
        <f t="shared" ref="B70:L70" si="69">+B64-B69</f>
        <v>33.515199999998913</v>
      </c>
      <c r="C70" s="55">
        <f t="shared" si="69"/>
        <v>0.74000000000069122</v>
      </c>
      <c r="D70" s="55">
        <f t="shared" si="69"/>
        <v>2.6504000000004453</v>
      </c>
      <c r="E70" s="55">
        <f t="shared" si="69"/>
        <v>1.5832000000000335</v>
      </c>
      <c r="F70" s="55">
        <f t="shared" si="69"/>
        <v>0.12000000000000455</v>
      </c>
      <c r="G70" s="55">
        <f t="shared" si="69"/>
        <v>24.3100000000004</v>
      </c>
      <c r="H70" s="55">
        <f t="shared" si="69"/>
        <v>4.6252000000004045</v>
      </c>
      <c r="I70" s="55">
        <f t="shared" si="69"/>
        <v>5.2355999999990672</v>
      </c>
      <c r="J70" s="55">
        <f t="shared" si="69"/>
        <v>2.8900000000003274</v>
      </c>
      <c r="K70" s="55">
        <f t="shared" si="69"/>
        <v>0.76999999999998181</v>
      </c>
      <c r="L70" s="55">
        <f t="shared" si="69"/>
        <v>0.92000000000007276</v>
      </c>
      <c r="M70" s="55">
        <f t="shared" ref="M70:AG70" si="70">+M64-M69</f>
        <v>2.9999999999972715E-2</v>
      </c>
      <c r="N70" s="55">
        <f t="shared" si="70"/>
        <v>0</v>
      </c>
      <c r="O70" s="55">
        <f t="shared" si="70"/>
        <v>1.9616000000000895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79.351200000000404</v>
      </c>
    </row>
    <row r="71" spans="1:34" ht="101.25" customHeight="1" x14ac:dyDescent="0.25">
      <c r="A71" s="74" t="s">
        <v>96</v>
      </c>
      <c r="B71" s="14" t="s">
        <v>129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K55" sqref="K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6.28</v>
      </c>
      <c r="C8" s="1" t="s">
        <v>38</v>
      </c>
      <c r="D8" s="2"/>
    </row>
    <row r="9" spans="1:36" x14ac:dyDescent="0.25">
      <c r="A9" s="1" t="s">
        <v>22</v>
      </c>
      <c r="B9" s="23">
        <v>6.24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2974.74</v>
      </c>
      <c r="C12" s="25">
        <v>2922.65</v>
      </c>
      <c r="D12" s="25">
        <v>470.13</v>
      </c>
      <c r="E12" s="25">
        <v>2075.9899999999998</v>
      </c>
      <c r="F12" s="25">
        <v>1350.16</v>
      </c>
      <c r="G12" s="25">
        <v>3264.95</v>
      </c>
      <c r="H12" s="25">
        <v>4061.84</v>
      </c>
      <c r="I12" s="25">
        <v>2938.09</v>
      </c>
      <c r="J12" s="25">
        <v>4123.55</v>
      </c>
      <c r="K12" s="25">
        <v>2238.64</v>
      </c>
      <c r="L12" s="25">
        <v>2415.58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28836.32</v>
      </c>
      <c r="AI12" s="25">
        <v>28549.64</v>
      </c>
      <c r="AJ12" s="66">
        <f>+AI12-AH12</f>
        <v>-286.68000000000029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107</v>
      </c>
      <c r="C15" s="22">
        <v>199</v>
      </c>
      <c r="D15" s="22">
        <v>12.5</v>
      </c>
      <c r="E15" s="22">
        <v>20.5</v>
      </c>
      <c r="F15" s="22">
        <v>59</v>
      </c>
      <c r="G15" s="22">
        <v>98</v>
      </c>
      <c r="H15" s="22">
        <v>5</v>
      </c>
      <c r="I15" s="22">
        <v>5</v>
      </c>
      <c r="J15" s="22">
        <v>299.5</v>
      </c>
      <c r="K15" s="22">
        <v>162.5</v>
      </c>
      <c r="L15" s="22">
        <v>50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1018</v>
      </c>
    </row>
    <row r="16" spans="1:36" s="31" customFormat="1" x14ac:dyDescent="0.25">
      <c r="A16" s="29" t="s">
        <v>20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216</v>
      </c>
      <c r="H16" s="30">
        <v>224</v>
      </c>
      <c r="I16" s="30">
        <v>117</v>
      </c>
      <c r="J16" s="30">
        <v>247</v>
      </c>
      <c r="K16" s="30">
        <v>173</v>
      </c>
      <c r="L16" s="30">
        <v>161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1138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1356.48</v>
      </c>
      <c r="H17" s="21">
        <f t="shared" si="2"/>
        <v>1406.72</v>
      </c>
      <c r="I17" s="21">
        <f t="shared" si="2"/>
        <v>734.76</v>
      </c>
      <c r="J17" s="21">
        <f t="shared" si="2"/>
        <v>1551.16</v>
      </c>
      <c r="K17" s="21">
        <f t="shared" si="2"/>
        <v>1086.44</v>
      </c>
      <c r="L17" s="21">
        <f t="shared" si="2"/>
        <v>1011.08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7146.6399999999994</v>
      </c>
    </row>
    <row r="18" spans="1:36" s="31" customFormat="1" x14ac:dyDescent="0.25">
      <c r="A18" s="29" t="s">
        <v>23</v>
      </c>
      <c r="B18" s="32">
        <v>115</v>
      </c>
      <c r="C18" s="32">
        <v>94</v>
      </c>
      <c r="D18" s="32">
        <v>30</v>
      </c>
      <c r="E18" s="32">
        <v>81</v>
      </c>
      <c r="F18" s="32">
        <v>77</v>
      </c>
      <c r="G18" s="32">
        <v>10</v>
      </c>
      <c r="H18" s="32">
        <v>71</v>
      </c>
      <c r="I18" s="32">
        <v>4</v>
      </c>
      <c r="J18" s="32"/>
      <c r="K18" s="32">
        <v>10</v>
      </c>
      <c r="L18" s="32">
        <v>31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523</v>
      </c>
      <c r="AJ18" s="67"/>
    </row>
    <row r="19" spans="1:36" customFormat="1" x14ac:dyDescent="0.25">
      <c r="A19" s="45" t="s">
        <v>27</v>
      </c>
      <c r="B19" s="21">
        <f>B18*$B$9</f>
        <v>717.6</v>
      </c>
      <c r="C19" s="21">
        <f t="shared" ref="C19:AG19" si="3">C18*$B$9</f>
        <v>586.56000000000006</v>
      </c>
      <c r="D19" s="21">
        <f t="shared" si="3"/>
        <v>187.20000000000002</v>
      </c>
      <c r="E19" s="21">
        <f t="shared" si="3"/>
        <v>505.44</v>
      </c>
      <c r="F19" s="21">
        <f t="shared" si="3"/>
        <v>480.48</v>
      </c>
      <c r="G19" s="21">
        <f t="shared" si="3"/>
        <v>62.400000000000006</v>
      </c>
      <c r="H19" s="21">
        <f t="shared" si="3"/>
        <v>443.04</v>
      </c>
      <c r="I19" s="21">
        <f t="shared" si="3"/>
        <v>24.96</v>
      </c>
      <c r="J19" s="21">
        <f t="shared" si="3"/>
        <v>0</v>
      </c>
      <c r="K19" s="21">
        <f t="shared" si="3"/>
        <v>62.400000000000006</v>
      </c>
      <c r="L19" s="21">
        <f t="shared" si="3"/>
        <v>193.44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3263.5200000000004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115</v>
      </c>
      <c r="C22" s="19">
        <f t="shared" ref="C22:AG23" si="5">+C16+C18+C20</f>
        <v>94</v>
      </c>
      <c r="D22" s="19">
        <f t="shared" si="5"/>
        <v>30</v>
      </c>
      <c r="E22" s="19">
        <f t="shared" si="5"/>
        <v>81</v>
      </c>
      <c r="F22" s="19">
        <f t="shared" si="5"/>
        <v>77</v>
      </c>
      <c r="G22" s="19">
        <f t="shared" si="5"/>
        <v>226</v>
      </c>
      <c r="H22" s="19">
        <f t="shared" si="5"/>
        <v>295</v>
      </c>
      <c r="I22" s="19">
        <f t="shared" si="5"/>
        <v>121</v>
      </c>
      <c r="J22" s="19">
        <f t="shared" si="5"/>
        <v>247</v>
      </c>
      <c r="K22" s="19">
        <f t="shared" si="5"/>
        <v>183</v>
      </c>
      <c r="L22" s="19">
        <f t="shared" si="5"/>
        <v>192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1661</v>
      </c>
    </row>
    <row r="23" spans="1:36" customFormat="1" x14ac:dyDescent="0.25">
      <c r="A23" s="46" t="s">
        <v>26</v>
      </c>
      <c r="B23" s="18">
        <f>+B17+B19+B21</f>
        <v>717.6</v>
      </c>
      <c r="C23" s="18">
        <f t="shared" si="5"/>
        <v>586.56000000000006</v>
      </c>
      <c r="D23" s="18">
        <f t="shared" si="5"/>
        <v>187.20000000000002</v>
      </c>
      <c r="E23" s="18">
        <f t="shared" si="5"/>
        <v>505.44</v>
      </c>
      <c r="F23" s="18">
        <f t="shared" si="5"/>
        <v>480.48</v>
      </c>
      <c r="G23" s="18">
        <f t="shared" si="5"/>
        <v>1418.88</v>
      </c>
      <c r="H23" s="18">
        <f t="shared" si="5"/>
        <v>1849.76</v>
      </c>
      <c r="I23" s="18">
        <f t="shared" si="5"/>
        <v>759.72</v>
      </c>
      <c r="J23" s="18">
        <f t="shared" si="5"/>
        <v>1551.16</v>
      </c>
      <c r="K23" s="18">
        <f t="shared" si="5"/>
        <v>1148.8400000000001</v>
      </c>
      <c r="L23" s="18">
        <f t="shared" si="5"/>
        <v>1204.52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10410.16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>
        <v>10.01</v>
      </c>
      <c r="H32" s="35"/>
      <c r="I32" s="35"/>
      <c r="J32" s="35"/>
      <c r="K32" s="35"/>
      <c r="L32" s="35">
        <v>20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30.009999999999998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62.8628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125.60000000000001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188.46280000000002</v>
      </c>
    </row>
    <row r="34" spans="1:34" x14ac:dyDescent="0.25">
      <c r="A34" s="13" t="s">
        <v>36</v>
      </c>
      <c r="B34" s="37"/>
      <c r="C34" s="37"/>
      <c r="D34" s="37"/>
      <c r="E34" s="37">
        <v>19.739999999999998</v>
      </c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19.739999999999998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123.1776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123.1776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19.739999999999998</v>
      </c>
      <c r="F38" s="19">
        <f t="shared" si="15"/>
        <v>0</v>
      </c>
      <c r="G38" s="19">
        <f t="shared" si="15"/>
        <v>10.01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20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49.75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123.1776</v>
      </c>
      <c r="F39" s="18">
        <f t="shared" si="15"/>
        <v>0</v>
      </c>
      <c r="G39" s="18">
        <f t="shared" si="15"/>
        <v>62.8628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125.60000000000001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311.6404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>
        <v>16.14</v>
      </c>
      <c r="D42" s="37"/>
      <c r="E42" s="37"/>
      <c r="F42" s="37"/>
      <c r="G42" s="37"/>
      <c r="H42" s="37"/>
      <c r="I42" s="37"/>
      <c r="J42" s="37"/>
      <c r="K42" s="37">
        <v>6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22.14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100.71360000000001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37.44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138.15360000000001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16.14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6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22.14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100.71360000000001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37.44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138.15360000000001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1885.03</v>
      </c>
      <c r="C49" s="43">
        <v>1745.95</v>
      </c>
      <c r="D49" s="43">
        <v>242.59</v>
      </c>
      <c r="E49" s="43">
        <v>1428.31</v>
      </c>
      <c r="F49" s="43">
        <v>722.07</v>
      </c>
      <c r="G49" s="43">
        <v>1495.49</v>
      </c>
      <c r="H49" s="43">
        <v>1583.88</v>
      </c>
      <c r="I49" s="43">
        <v>1911.34</v>
      </c>
      <c r="J49" s="43"/>
      <c r="K49" s="43">
        <v>874.17</v>
      </c>
      <c r="L49" s="43">
        <v>693.28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12582.11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/>
      <c r="C52" s="43">
        <v>7.7</v>
      </c>
      <c r="D52" s="43"/>
      <c r="E52" s="43"/>
      <c r="F52" s="43"/>
      <c r="G52" s="43">
        <v>64.2</v>
      </c>
      <c r="H52" s="43">
        <v>27.67</v>
      </c>
      <c r="I52" s="43"/>
      <c r="J52" s="43">
        <v>1877.92</v>
      </c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1977.49</v>
      </c>
    </row>
    <row r="53" spans="1:34" x14ac:dyDescent="0.25">
      <c r="A53" s="17" t="s">
        <v>18</v>
      </c>
      <c r="B53" s="43">
        <v>67.12</v>
      </c>
      <c r="C53" s="43">
        <v>287.2</v>
      </c>
      <c r="D53" s="43">
        <v>26.64</v>
      </c>
      <c r="E53" s="43"/>
      <c r="F53" s="43">
        <v>148.91</v>
      </c>
      <c r="G53" s="43">
        <v>128.07</v>
      </c>
      <c r="H53" s="43">
        <v>549.6</v>
      </c>
      <c r="I53" s="43">
        <v>175.05</v>
      </c>
      <c r="J53" s="43">
        <v>374.53</v>
      </c>
      <c r="K53" s="43"/>
      <c r="L53" s="43">
        <v>117.19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1874.31</v>
      </c>
    </row>
    <row r="54" spans="1:34" x14ac:dyDescent="0.25">
      <c r="A54" s="17" t="s">
        <v>114</v>
      </c>
      <c r="B54" s="43">
        <v>139.96</v>
      </c>
      <c r="C54" s="43"/>
      <c r="D54" s="43"/>
      <c r="E54" s="43"/>
      <c r="F54" s="43"/>
      <c r="G54" s="43"/>
      <c r="H54" s="43"/>
      <c r="I54" s="43">
        <v>8.1</v>
      </c>
      <c r="J54" s="43">
        <v>25.25</v>
      </c>
      <c r="K54" s="43">
        <v>0</v>
      </c>
      <c r="L54" s="43">
        <v>75.900000000000006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249.21</v>
      </c>
    </row>
    <row r="55" spans="1:34" x14ac:dyDescent="0.25">
      <c r="A55" s="17" t="s">
        <v>52</v>
      </c>
      <c r="B55" s="43">
        <v>0</v>
      </c>
      <c r="C55" s="43"/>
      <c r="D55" s="43">
        <v>0</v>
      </c>
      <c r="E55" s="43">
        <v>0</v>
      </c>
      <c r="F55" s="43"/>
      <c r="G55" s="43"/>
      <c r="H55" s="43">
        <v>49.38</v>
      </c>
      <c r="I55" s="43">
        <v>80</v>
      </c>
      <c r="J55" s="43"/>
      <c r="K55" s="43">
        <v>17.55</v>
      </c>
      <c r="L55" s="43">
        <v>81.31</v>
      </c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228.24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>
        <v>72.22</v>
      </c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72.22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2916.71</v>
      </c>
      <c r="C64" s="51">
        <f t="shared" ref="C64:AG64" si="21">+C15+C23+C31+C39+C47+C48+C49+C50+C51+C52+C53+C54+C55+C56+C57+C58+C59+C60+C61+C62+C63</f>
        <v>2927.1235999999999</v>
      </c>
      <c r="D64" s="51">
        <f t="shared" si="21"/>
        <v>468.93</v>
      </c>
      <c r="E64" s="51">
        <f t="shared" si="21"/>
        <v>2077.4276</v>
      </c>
      <c r="F64" s="51">
        <f t="shared" si="21"/>
        <v>1410.4600000000003</v>
      </c>
      <c r="G64" s="51">
        <f t="shared" si="21"/>
        <v>3267.5028000000002</v>
      </c>
      <c r="H64" s="51">
        <f t="shared" si="21"/>
        <v>4065.2900000000004</v>
      </c>
      <c r="I64" s="51">
        <f t="shared" si="21"/>
        <v>2939.21</v>
      </c>
      <c r="J64" s="51">
        <f t="shared" si="21"/>
        <v>4128.3599999999997</v>
      </c>
      <c r="K64" s="51">
        <f t="shared" si="21"/>
        <v>2240.5000000000005</v>
      </c>
      <c r="L64" s="51">
        <f t="shared" si="21"/>
        <v>2420.0199999999995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28861.534000000003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8 D</v>
      </c>
      <c r="F66" s="53" t="str">
        <f t="shared" si="22"/>
        <v>CAJA 9 D</v>
      </c>
      <c r="G66" s="53" t="str">
        <f t="shared" si="22"/>
        <v>CAJA 1 N</v>
      </c>
      <c r="H66" s="53" t="str">
        <f t="shared" si="22"/>
        <v>CAJA 2 N</v>
      </c>
      <c r="I66" s="53" t="str">
        <f t="shared" si="22"/>
        <v>CAJA 3 N</v>
      </c>
      <c r="J66" s="53" t="str">
        <f t="shared" si="22"/>
        <v>CAJA 4 N</v>
      </c>
      <c r="K66" s="53" t="str">
        <f t="shared" si="22"/>
        <v>CAJA 8 N</v>
      </c>
      <c r="L66" s="53" t="str">
        <f t="shared" si="22"/>
        <v>CAJA 9 N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2974.74</v>
      </c>
      <c r="C67" s="55">
        <f t="shared" ref="C67:L67" si="23">C12</f>
        <v>2922.65</v>
      </c>
      <c r="D67" s="55">
        <f t="shared" si="23"/>
        <v>470.13</v>
      </c>
      <c r="E67" s="55">
        <f t="shared" si="23"/>
        <v>2075.9899999999998</v>
      </c>
      <c r="F67" s="55">
        <f t="shared" si="23"/>
        <v>1350.16</v>
      </c>
      <c r="G67" s="55">
        <f t="shared" si="23"/>
        <v>3264.95</v>
      </c>
      <c r="H67" s="55">
        <f t="shared" si="23"/>
        <v>4061.84</v>
      </c>
      <c r="I67" s="55">
        <f t="shared" si="23"/>
        <v>2938.09</v>
      </c>
      <c r="J67" s="55">
        <f t="shared" si="23"/>
        <v>4123.55</v>
      </c>
      <c r="K67" s="55">
        <f t="shared" si="23"/>
        <v>2238.64</v>
      </c>
      <c r="L67" s="55">
        <f t="shared" si="23"/>
        <v>2415.58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28836.32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2974.74</v>
      </c>
      <c r="C69" s="57">
        <f t="shared" ref="C69:AG69" si="25">+C67+C68</f>
        <v>2922.65</v>
      </c>
      <c r="D69" s="57">
        <f t="shared" si="25"/>
        <v>470.13</v>
      </c>
      <c r="E69" s="57">
        <f t="shared" si="25"/>
        <v>2075.9899999999998</v>
      </c>
      <c r="F69" s="57">
        <f t="shared" si="25"/>
        <v>1350.16</v>
      </c>
      <c r="G69" s="57">
        <f t="shared" si="25"/>
        <v>3264.95</v>
      </c>
      <c r="H69" s="57">
        <f t="shared" si="25"/>
        <v>4061.84</v>
      </c>
      <c r="I69" s="57">
        <f t="shared" si="25"/>
        <v>2938.09</v>
      </c>
      <c r="J69" s="57">
        <f t="shared" si="25"/>
        <v>4123.55</v>
      </c>
      <c r="K69" s="57">
        <f t="shared" si="25"/>
        <v>2238.64</v>
      </c>
      <c r="L69" s="57">
        <f t="shared" si="25"/>
        <v>2415.58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28836.32</v>
      </c>
    </row>
    <row r="70" spans="1:34" customFormat="1" ht="15" customHeight="1" x14ac:dyDescent="0.25">
      <c r="A70" s="56" t="s">
        <v>95</v>
      </c>
      <c r="B70" s="55">
        <f t="shared" ref="B70:AG70" si="26">+B64-B69</f>
        <v>-58.029999999999745</v>
      </c>
      <c r="C70" s="55">
        <f t="shared" si="26"/>
        <v>4.4735999999998057</v>
      </c>
      <c r="D70" s="55">
        <f t="shared" si="26"/>
        <v>-1.1999999999999886</v>
      </c>
      <c r="E70" s="55">
        <f t="shared" si="26"/>
        <v>1.4376000000002023</v>
      </c>
      <c r="F70" s="55">
        <f t="shared" si="26"/>
        <v>60.300000000000182</v>
      </c>
      <c r="G70" s="55">
        <f t="shared" si="26"/>
        <v>2.5528000000003885</v>
      </c>
      <c r="H70" s="55">
        <f t="shared" si="26"/>
        <v>3.4500000000002728</v>
      </c>
      <c r="I70" s="55">
        <f t="shared" si="26"/>
        <v>1.1199999999998909</v>
      </c>
      <c r="J70" s="55">
        <f t="shared" si="26"/>
        <v>4.8099999999994907</v>
      </c>
      <c r="K70" s="55">
        <f t="shared" si="26"/>
        <v>1.8600000000005821</v>
      </c>
      <c r="L70" s="55">
        <f t="shared" si="26"/>
        <v>4.4399999999995998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25.214000000000681</v>
      </c>
    </row>
    <row r="71" spans="1:34" ht="112.5" customHeight="1" x14ac:dyDescent="0.25">
      <c r="A71" s="74" t="s">
        <v>96</v>
      </c>
      <c r="B71" s="14" t="s">
        <v>124</v>
      </c>
      <c r="C71" s="14" t="s">
        <v>125</v>
      </c>
      <c r="D71" s="14"/>
      <c r="E71" s="14"/>
      <c r="F71" s="14" t="s">
        <v>126</v>
      </c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44796</v>
      </c>
      <c r="E6" s="2"/>
      <c r="F6" s="3"/>
      <c r="G6" s="3"/>
    </row>
    <row r="8" spans="1:36" x14ac:dyDescent="0.25">
      <c r="A8" s="1" t="s">
        <v>21</v>
      </c>
      <c r="B8" s="2">
        <v>6.28</v>
      </c>
      <c r="C8" s="1" t="s">
        <v>38</v>
      </c>
      <c r="D8" s="2"/>
    </row>
    <row r="9" spans="1:36" x14ac:dyDescent="0.25">
      <c r="A9" s="1" t="s">
        <v>22</v>
      </c>
      <c r="B9" s="23">
        <v>6.24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209.85</v>
      </c>
      <c r="C12" s="25">
        <v>3708.79</v>
      </c>
      <c r="D12" s="25">
        <v>1514.78</v>
      </c>
      <c r="E12" s="25">
        <v>1147.95</v>
      </c>
      <c r="F12" s="25">
        <v>462.04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7043.41</v>
      </c>
      <c r="AI12" s="25">
        <v>6972.28</v>
      </c>
      <c r="AJ12" s="66">
        <f>+AI12-AH12</f>
        <v>-71.130000000000109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18</v>
      </c>
      <c r="C15" s="22">
        <v>52</v>
      </c>
      <c r="D15" s="22">
        <v>215</v>
      </c>
      <c r="E15" s="22">
        <v>0.5</v>
      </c>
      <c r="F15" s="22">
        <v>29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314.5</v>
      </c>
    </row>
    <row r="16" spans="1:36" s="31" customFormat="1" x14ac:dyDescent="0.25">
      <c r="A16" s="29" t="s">
        <v>20</v>
      </c>
      <c r="B16" s="30">
        <v>0</v>
      </c>
      <c r="C16" s="30">
        <v>187</v>
      </c>
      <c r="D16" s="30">
        <v>0</v>
      </c>
      <c r="E16" s="30">
        <v>50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237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1174.3600000000001</v>
      </c>
      <c r="D17" s="21">
        <f t="shared" ref="D17:AG17" si="2">D16*$B$8</f>
        <v>0</v>
      </c>
      <c r="E17" s="21">
        <f t="shared" si="2"/>
        <v>314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1488.3600000000001</v>
      </c>
    </row>
    <row r="18" spans="1:36" s="31" customFormat="1" x14ac:dyDescent="0.25">
      <c r="A18" s="29" t="s">
        <v>23</v>
      </c>
      <c r="B18" s="32">
        <v>4</v>
      </c>
      <c r="C18" s="32">
        <v>75</v>
      </c>
      <c r="D18" s="32">
        <v>99</v>
      </c>
      <c r="E18" s="32">
        <v>12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190</v>
      </c>
      <c r="AJ18" s="67"/>
    </row>
    <row r="19" spans="1:36" customFormat="1" x14ac:dyDescent="0.25">
      <c r="A19" s="45" t="s">
        <v>27</v>
      </c>
      <c r="B19" s="21">
        <f>B18*$B$9</f>
        <v>24.96</v>
      </c>
      <c r="C19" s="21">
        <f t="shared" ref="C19:AG19" si="3">C18*$B$9</f>
        <v>468</v>
      </c>
      <c r="D19" s="21">
        <f t="shared" si="3"/>
        <v>617.76</v>
      </c>
      <c r="E19" s="21">
        <f t="shared" si="3"/>
        <v>74.88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1185.5999999999999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</v>
      </c>
      <c r="C22" s="19">
        <f t="shared" ref="C22:AG23" si="5">+C16+C18+C20</f>
        <v>262</v>
      </c>
      <c r="D22" s="19">
        <f t="shared" si="5"/>
        <v>99</v>
      </c>
      <c r="E22" s="19">
        <f t="shared" si="5"/>
        <v>62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427</v>
      </c>
    </row>
    <row r="23" spans="1:36" customFormat="1" x14ac:dyDescent="0.25">
      <c r="A23" s="46" t="s">
        <v>26</v>
      </c>
      <c r="B23" s="18">
        <f>+B17+B19+B21</f>
        <v>24.96</v>
      </c>
      <c r="C23" s="18">
        <f t="shared" si="5"/>
        <v>1642.3600000000001</v>
      </c>
      <c r="D23" s="18">
        <f t="shared" si="5"/>
        <v>617.76</v>
      </c>
      <c r="E23" s="18">
        <f t="shared" si="5"/>
        <v>388.88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2673.96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167.63</v>
      </c>
      <c r="C49" s="43">
        <v>1712.56</v>
      </c>
      <c r="D49" s="43">
        <v>604.84</v>
      </c>
      <c r="E49" s="43">
        <v>636.9</v>
      </c>
      <c r="F49" s="43">
        <v>294.58999999999997</v>
      </c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3416.5200000000004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0</v>
      </c>
      <c r="C53" s="43">
        <v>280.16000000000003</v>
      </c>
      <c r="D53" s="43">
        <v>82.32</v>
      </c>
      <c r="E53" s="43">
        <v>121.16</v>
      </c>
      <c r="F53" s="43">
        <v>138.12</v>
      </c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621.76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>
        <v>24.95</v>
      </c>
      <c r="D55" s="43">
        <v>0</v>
      </c>
      <c r="E55" s="43">
        <v>4.59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29.54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210.59</v>
      </c>
      <c r="C64" s="51">
        <f t="shared" ref="C64:AG64" si="21">+C15+C23+C31+C39+C47+C48+C49+C50+C51+C52+C53+C54+C55+C56+C57+C58+C59+C60+C61+C62+C63</f>
        <v>3712.0299999999997</v>
      </c>
      <c r="D64" s="51">
        <f t="shared" si="21"/>
        <v>1519.9199999999998</v>
      </c>
      <c r="E64" s="51">
        <f t="shared" si="21"/>
        <v>1152.03</v>
      </c>
      <c r="F64" s="51">
        <f t="shared" si="21"/>
        <v>461.71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7056.28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 t="str">
        <f t="shared" si="22"/>
        <v>CAJA 3 N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209.85</v>
      </c>
      <c r="C67" s="55">
        <f t="shared" ref="C67:L67" si="23">C12</f>
        <v>3708.79</v>
      </c>
      <c r="D67" s="55">
        <f t="shared" si="23"/>
        <v>1514.78</v>
      </c>
      <c r="E67" s="55">
        <f t="shared" si="23"/>
        <v>1147.95</v>
      </c>
      <c r="F67" s="55">
        <f t="shared" si="23"/>
        <v>462.04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7043.41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209.85</v>
      </c>
      <c r="C69" s="57">
        <f t="shared" ref="C69:AG69" si="25">+C67+C68</f>
        <v>3708.79</v>
      </c>
      <c r="D69" s="57">
        <f t="shared" si="25"/>
        <v>1514.78</v>
      </c>
      <c r="E69" s="57">
        <f t="shared" si="25"/>
        <v>1147.95</v>
      </c>
      <c r="F69" s="57">
        <f t="shared" si="25"/>
        <v>462.04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7043.41</v>
      </c>
    </row>
    <row r="70" spans="1:34" customFormat="1" ht="15" customHeight="1" x14ac:dyDescent="0.25">
      <c r="A70" s="56" t="s">
        <v>95</v>
      </c>
      <c r="B70" s="55">
        <f t="shared" ref="B70:AG70" si="26">+B64-B69</f>
        <v>0.74000000000000909</v>
      </c>
      <c r="C70" s="55">
        <f t="shared" si="26"/>
        <v>3.2399999999997817</v>
      </c>
      <c r="D70" s="55">
        <f t="shared" si="26"/>
        <v>5.1399999999998727</v>
      </c>
      <c r="E70" s="55">
        <f t="shared" si="26"/>
        <v>4.0799999999999272</v>
      </c>
      <c r="F70" s="55">
        <f t="shared" si="26"/>
        <v>-0.33000000000004093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12.86999999999955</v>
      </c>
    </row>
    <row r="71" spans="1:34" ht="95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6.28</v>
      </c>
      <c r="C8" s="1" t="s">
        <v>38</v>
      </c>
      <c r="D8" s="2"/>
    </row>
    <row r="9" spans="1:36" x14ac:dyDescent="0.25">
      <c r="A9" s="1" t="s">
        <v>22</v>
      </c>
      <c r="B9" s="23">
        <v>6.24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3846.41</v>
      </c>
      <c r="C12" s="25">
        <v>4982.8599999999997</v>
      </c>
      <c r="D12" s="25">
        <v>991.56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9820.83</v>
      </c>
      <c r="AI12" s="25">
        <v>9752.49</v>
      </c>
      <c r="AJ12" s="66">
        <f>+AI12-AH12</f>
        <v>-68.340000000000146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661.5</v>
      </c>
      <c r="C15" s="22">
        <v>821.5</v>
      </c>
      <c r="D15" s="22">
        <v>379.5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1862.5</v>
      </c>
    </row>
    <row r="16" spans="1:36" s="31" customFormat="1" x14ac:dyDescent="0.25">
      <c r="A16" s="29" t="s">
        <v>20</v>
      </c>
      <c r="B16" s="30">
        <v>83</v>
      </c>
      <c r="C16" s="30">
        <v>4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87</v>
      </c>
      <c r="AJ16" s="67"/>
    </row>
    <row r="17" spans="1:36" customFormat="1" x14ac:dyDescent="0.25">
      <c r="A17" s="45" t="s">
        <v>27</v>
      </c>
      <c r="B17" s="21">
        <f>B16*$B$8</f>
        <v>521.24</v>
      </c>
      <c r="C17" s="21">
        <f>C16*$B$8</f>
        <v>25.12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546.36</v>
      </c>
    </row>
    <row r="18" spans="1:36" s="31" customFormat="1" x14ac:dyDescent="0.25">
      <c r="A18" s="29" t="s">
        <v>23</v>
      </c>
      <c r="B18" s="32">
        <v>122</v>
      </c>
      <c r="C18" s="32">
        <v>194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316</v>
      </c>
      <c r="AJ18" s="67"/>
    </row>
    <row r="19" spans="1:36" customFormat="1" x14ac:dyDescent="0.25">
      <c r="A19" s="45" t="s">
        <v>27</v>
      </c>
      <c r="B19" s="21">
        <f>B18*$B$9</f>
        <v>761.28</v>
      </c>
      <c r="C19" s="21">
        <f t="shared" ref="C19:AG19" si="3">C18*$B$9</f>
        <v>1210.56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1971.84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205</v>
      </c>
      <c r="C22" s="19">
        <f t="shared" ref="C22:AG23" si="5">+C16+C18+C20</f>
        <v>198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403</v>
      </c>
    </row>
    <row r="23" spans="1:36" customFormat="1" x14ac:dyDescent="0.25">
      <c r="A23" s="46" t="s">
        <v>26</v>
      </c>
      <c r="B23" s="18">
        <f>+B17+B19+B21</f>
        <v>1282.52</v>
      </c>
      <c r="C23" s="18">
        <f t="shared" si="5"/>
        <v>1235.6799999999998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2518.1999999999998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8.89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8.89</v>
      </c>
    </row>
    <row r="41" spans="1:34" customFormat="1" x14ac:dyDescent="0.25">
      <c r="A41" s="45" t="s">
        <v>44</v>
      </c>
      <c r="B41" s="21">
        <f>B40*$B$8</f>
        <v>55.829200000000007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55.829200000000007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8.89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8.89</v>
      </c>
    </row>
    <row r="47" spans="1:34" customFormat="1" x14ac:dyDescent="0.25">
      <c r="A47" s="46" t="s">
        <v>48</v>
      </c>
      <c r="B47" s="18">
        <f>+B41+B43+B45</f>
        <v>55.829200000000007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55.829200000000007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1437.64</v>
      </c>
      <c r="C49" s="43">
        <v>2445.61</v>
      </c>
      <c r="D49" s="43">
        <v>341.77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4225.0200000000004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354.16</v>
      </c>
      <c r="C53" s="43">
        <v>483.64</v>
      </c>
      <c r="D53" s="43">
        <v>277.54000000000002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1115.3399999999999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3791.6491999999998</v>
      </c>
      <c r="C64" s="51">
        <f t="shared" ref="C64:AG64" si="21">+C15+C23+C31+C39+C47+C48+C49+C50+C51+C52+C53+C54+C55+C56+C57+C58+C59+C60+C61+C62+C63</f>
        <v>4986.43</v>
      </c>
      <c r="D64" s="51">
        <f t="shared" si="21"/>
        <v>998.81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9776.8891999999996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3846.41</v>
      </c>
      <c r="C67" s="55">
        <f t="shared" ref="C67:L67" si="23">C12</f>
        <v>4982.8599999999997</v>
      </c>
      <c r="D67" s="55">
        <f t="shared" si="23"/>
        <v>991.56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9820.83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3846.41</v>
      </c>
      <c r="C69" s="57">
        <f t="shared" ref="C69:AG69" si="25">+C67+C68</f>
        <v>4982.8599999999997</v>
      </c>
      <c r="D69" s="57">
        <f t="shared" si="25"/>
        <v>991.56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9820.83</v>
      </c>
    </row>
    <row r="70" spans="1:34" customFormat="1" ht="15" customHeight="1" x14ac:dyDescent="0.25">
      <c r="A70" s="56" t="s">
        <v>95</v>
      </c>
      <c r="B70" s="55">
        <f t="shared" ref="B70:AG70" si="26">+B64-B69</f>
        <v>-54.760800000000017</v>
      </c>
      <c r="C70" s="55">
        <f t="shared" si="26"/>
        <v>3.5700000000006185</v>
      </c>
      <c r="D70" s="55">
        <f t="shared" si="26"/>
        <v>7.25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-43.940799999999399</v>
      </c>
    </row>
    <row r="71" spans="1:34" ht="107.25" customHeight="1" x14ac:dyDescent="0.25">
      <c r="A71" s="74" t="s">
        <v>96</v>
      </c>
      <c r="B71" s="14" t="s">
        <v>123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6.28</v>
      </c>
      <c r="C8" s="1" t="s">
        <v>38</v>
      </c>
      <c r="D8" s="2"/>
    </row>
    <row r="9" spans="1:36" x14ac:dyDescent="0.25">
      <c r="A9" s="1" t="s">
        <v>22</v>
      </c>
      <c r="B9" s="23">
        <v>6.24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1031.28</v>
      </c>
      <c r="C12" s="25">
        <v>1350.07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2381.35</v>
      </c>
      <c r="AI12" s="25">
        <v>2352.2199999999998</v>
      </c>
      <c r="AJ12" s="66">
        <f>+AI12-AH12</f>
        <v>-29.130000000000109</v>
      </c>
    </row>
    <row r="13" spans="1:36" ht="19.5" customHeight="1" x14ac:dyDescent="0.25">
      <c r="A13" s="24" t="s">
        <v>117</v>
      </c>
      <c r="B13" s="25">
        <v>22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22</v>
      </c>
      <c r="AI13" s="25" t="s">
        <v>127</v>
      </c>
      <c r="AJ13" s="66" t="e">
        <f>+AI13-AH13</f>
        <v>#VALUE!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5</v>
      </c>
      <c r="C15" s="22">
        <v>49.5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54.5</v>
      </c>
    </row>
    <row r="16" spans="1:36" s="31" customFormat="1" x14ac:dyDescent="0.25">
      <c r="A16" s="29" t="s">
        <v>20</v>
      </c>
      <c r="B16" s="30"/>
      <c r="C16" s="30">
        <v>58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58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364.24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364.24</v>
      </c>
    </row>
    <row r="18" spans="1:36" s="31" customFormat="1" x14ac:dyDescent="0.25">
      <c r="A18" s="29" t="s">
        <v>23</v>
      </c>
      <c r="B18" s="32">
        <v>93</v>
      </c>
      <c r="C18" s="32">
        <v>22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115</v>
      </c>
      <c r="AJ18" s="67"/>
    </row>
    <row r="19" spans="1:36" customFormat="1" x14ac:dyDescent="0.25">
      <c r="A19" s="45" t="s">
        <v>27</v>
      </c>
      <c r="B19" s="21">
        <f>B18*$B$9</f>
        <v>580.32000000000005</v>
      </c>
      <c r="C19" s="21">
        <f t="shared" ref="C19:AG19" si="3">C18*$B$9</f>
        <v>137.28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717.6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93</v>
      </c>
      <c r="C22" s="19">
        <f t="shared" ref="C22:AG23" si="5">+C16+C18+C20</f>
        <v>80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173</v>
      </c>
    </row>
    <row r="23" spans="1:36" customFormat="1" x14ac:dyDescent="0.25">
      <c r="A23" s="46" t="s">
        <v>26</v>
      </c>
      <c r="B23" s="18">
        <f>+B17+B19+B21</f>
        <v>580.32000000000005</v>
      </c>
      <c r="C23" s="18">
        <f t="shared" si="5"/>
        <v>501.52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1081.8400000000001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391.09</v>
      </c>
      <c r="C49" s="43">
        <v>696.44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1087.53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42.91</v>
      </c>
      <c r="C53" s="43">
        <v>54.33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97.24</v>
      </c>
    </row>
    <row r="54" spans="1:34" x14ac:dyDescent="0.25">
      <c r="A54" s="17" t="s">
        <v>114</v>
      </c>
      <c r="B54" s="43"/>
      <c r="C54" s="43">
        <v>49.02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49.02</v>
      </c>
    </row>
    <row r="55" spans="1:34" x14ac:dyDescent="0.25">
      <c r="A55" s="17" t="s">
        <v>52</v>
      </c>
      <c r="B55" s="43">
        <v>37.76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37.76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1057.0800000000002</v>
      </c>
      <c r="C64" s="51">
        <f t="shared" ref="C64:AG64" si="21">+C15+C23+C31+C39+C47+C48+C49+C50+C51+C52+C53+C54+C55+C56+C57+C58+C59+C60+C61+C62+C63</f>
        <v>1350.81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2407.8900000000003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1031.28</v>
      </c>
      <c r="C67" s="55">
        <f t="shared" ref="C67:L67" si="23">C12</f>
        <v>1350.07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2381.35</v>
      </c>
    </row>
    <row r="68" spans="1:34" customFormat="1" x14ac:dyDescent="0.25">
      <c r="A68" s="56" t="s">
        <v>93</v>
      </c>
      <c r="B68" s="57">
        <f t="shared" ref="B68:AG68" si="24">+B13+B14</f>
        <v>22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22</v>
      </c>
    </row>
    <row r="69" spans="1:34" customFormat="1" x14ac:dyDescent="0.25">
      <c r="A69" s="56" t="s">
        <v>94</v>
      </c>
      <c r="B69" s="57">
        <f>+B67+B68</f>
        <v>1053.28</v>
      </c>
      <c r="C69" s="57">
        <f t="shared" ref="C69:AG69" si="25">+C67+C68</f>
        <v>1350.07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2403.35</v>
      </c>
    </row>
    <row r="70" spans="1:34" customFormat="1" ht="15" customHeight="1" x14ac:dyDescent="0.25">
      <c r="A70" s="56" t="s">
        <v>95</v>
      </c>
      <c r="B70" s="55">
        <f t="shared" ref="B70:AG70" si="26">+B64-B69</f>
        <v>3.8000000000001819</v>
      </c>
      <c r="C70" s="55">
        <f t="shared" si="26"/>
        <v>0.74000000000000909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4.540000000000191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6.28</v>
      </c>
      <c r="C8" s="1" t="s">
        <v>38</v>
      </c>
      <c r="D8" s="2"/>
    </row>
    <row r="9" spans="1:36" x14ac:dyDescent="0.25">
      <c r="A9" s="1" t="s">
        <v>22</v>
      </c>
      <c r="B9" s="23">
        <v>6.24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606.84</v>
      </c>
      <c r="C12" s="25">
        <v>1256.52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1863.3600000000001</v>
      </c>
      <c r="AI12" s="25">
        <v>1863.36</v>
      </c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0</v>
      </c>
      <c r="C15" s="22">
        <v>88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88</v>
      </c>
    </row>
    <row r="16" spans="1:36" s="31" customFormat="1" x14ac:dyDescent="0.25">
      <c r="A16" s="29" t="s">
        <v>20</v>
      </c>
      <c r="B16" s="30"/>
      <c r="C16" s="30">
        <v>91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91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571.48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571.48</v>
      </c>
    </row>
    <row r="18" spans="1:36" s="31" customFormat="1" x14ac:dyDescent="0.25">
      <c r="A18" s="29" t="s">
        <v>23</v>
      </c>
      <c r="B18" s="32">
        <v>11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11</v>
      </c>
      <c r="AJ18" s="67"/>
    </row>
    <row r="19" spans="1:36" customFormat="1" x14ac:dyDescent="0.25">
      <c r="A19" s="45" t="s">
        <v>27</v>
      </c>
      <c r="B19" s="21">
        <f>B18*$B$9</f>
        <v>68.64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68.64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11</v>
      </c>
      <c r="C22" s="19">
        <f t="shared" ref="C22:AG23" si="5">+C16+C18+C20</f>
        <v>91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102</v>
      </c>
    </row>
    <row r="23" spans="1:36" customFormat="1" x14ac:dyDescent="0.25">
      <c r="A23" s="46" t="s">
        <v>26</v>
      </c>
      <c r="B23" s="18">
        <f>+B17+B19+B21</f>
        <v>68.64</v>
      </c>
      <c r="C23" s="18">
        <f t="shared" si="5"/>
        <v>571.48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640.12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25.5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25.5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160.14000000000001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160.14000000000001</v>
      </c>
    </row>
    <row r="42" spans="1:34" x14ac:dyDescent="0.25">
      <c r="A42" s="13" t="s">
        <v>45</v>
      </c>
      <c r="B42" s="37">
        <v>0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25.5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25.5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160.14000000000001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160.14000000000001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555.80999999999995</v>
      </c>
      <c r="C49" s="43">
        <v>434.41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990.22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0</v>
      </c>
      <c r="C53" s="43">
        <v>7.98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7.98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624.44999999999993</v>
      </c>
      <c r="C64" s="51">
        <f t="shared" ref="C64:AG64" si="21">+C15+C23+C31+C39+C47+C48+C49+C50+C51+C52+C53+C54+C55+C56+C57+C58+C59+C60+C61+C62+C63</f>
        <v>1262.01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1886.46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606.84</v>
      </c>
      <c r="C67" s="55">
        <f t="shared" ref="C67:L67" si="23">C12</f>
        <v>1256.52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1863.3600000000001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606.84</v>
      </c>
      <c r="C69" s="57">
        <f t="shared" ref="C69:AG69" si="25">+C67+C68</f>
        <v>1256.52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1863.3600000000001</v>
      </c>
    </row>
    <row r="70" spans="1:34" customFormat="1" ht="15" customHeight="1" x14ac:dyDescent="0.25">
      <c r="A70" s="56" t="s">
        <v>95</v>
      </c>
      <c r="B70" s="55">
        <f t="shared" ref="B70:AG70" si="26">+B64-B69</f>
        <v>17.6099999999999</v>
      </c>
      <c r="C70" s="55">
        <f t="shared" si="26"/>
        <v>5.4900000000000091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23.099999999999909</v>
      </c>
    </row>
    <row r="71" spans="1:34" ht="96" customHeight="1" x14ac:dyDescent="0.25">
      <c r="A71" s="74" t="s">
        <v>96</v>
      </c>
      <c r="B71" s="14" t="s">
        <v>128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B67" activePane="bottomRight" state="frozen"/>
      <selection pane="topRight" activeCell="B1" sqref="B1"/>
      <selection pane="bottomLeft" activeCell="A5" sqref="A5"/>
      <selection pane="bottomRight" activeCell="D50" sqref="D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6.24</v>
      </c>
      <c r="C8" s="1" t="s">
        <v>38</v>
      </c>
      <c r="D8" s="2"/>
    </row>
    <row r="9" spans="1:36" x14ac:dyDescent="0.25">
      <c r="A9" s="1" t="s">
        <v>22</v>
      </c>
      <c r="B9" s="23">
        <v>6.28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3993.18</v>
      </c>
      <c r="C12" s="25">
        <v>5573.27</v>
      </c>
      <c r="D12" s="25">
        <v>5210.7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14777.150000000001</v>
      </c>
      <c r="AI12" s="25"/>
      <c r="AJ12" s="66">
        <f>+AI12-AH12</f>
        <v>-14777.150000000001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342.5</v>
      </c>
      <c r="C15" s="22">
        <v>370</v>
      </c>
      <c r="D15" s="22">
        <v>441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1153.5</v>
      </c>
    </row>
    <row r="16" spans="1:36" s="31" customFormat="1" x14ac:dyDescent="0.25">
      <c r="A16" s="29" t="s">
        <v>20</v>
      </c>
      <c r="B16" s="30">
        <v>95</v>
      </c>
      <c r="C16" s="30">
        <v>59</v>
      </c>
      <c r="D16" s="30">
        <v>26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180</v>
      </c>
      <c r="AJ16" s="67"/>
    </row>
    <row r="17" spans="1:36" customFormat="1" x14ac:dyDescent="0.25">
      <c r="A17" s="45" t="s">
        <v>27</v>
      </c>
      <c r="B17" s="21">
        <f>B16*$B$8</f>
        <v>592.80000000000007</v>
      </c>
      <c r="C17" s="21">
        <f>C16*$B$8</f>
        <v>368.16</v>
      </c>
      <c r="D17" s="21">
        <f t="shared" ref="D17:AG17" si="2">D16*$B$8</f>
        <v>162.24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1123.2</v>
      </c>
    </row>
    <row r="18" spans="1:36" s="31" customFormat="1" x14ac:dyDescent="0.25">
      <c r="A18" s="29" t="s">
        <v>23</v>
      </c>
      <c r="B18" s="32"/>
      <c r="C18" s="32">
        <v>170</v>
      </c>
      <c r="D18" s="32">
        <v>272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442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1067.6000000000001</v>
      </c>
      <c r="D19" s="21">
        <f t="shared" si="3"/>
        <v>1708.16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2775.76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95</v>
      </c>
      <c r="C22" s="19">
        <f t="shared" ref="C22:AG23" si="5">+C16+C18+C20</f>
        <v>229</v>
      </c>
      <c r="D22" s="19">
        <f t="shared" si="5"/>
        <v>298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622</v>
      </c>
    </row>
    <row r="23" spans="1:36" customFormat="1" x14ac:dyDescent="0.25">
      <c r="A23" s="46" t="s">
        <v>26</v>
      </c>
      <c r="B23" s="18">
        <f>+B17+B19+B21</f>
        <v>592.80000000000007</v>
      </c>
      <c r="C23" s="18">
        <f t="shared" si="5"/>
        <v>1435.7600000000002</v>
      </c>
      <c r="D23" s="18">
        <f t="shared" si="5"/>
        <v>1870.4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3898.9600000000005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2836.62</v>
      </c>
      <c r="C49" s="43">
        <v>3518.74</v>
      </c>
      <c r="D49" s="43">
        <v>2517.11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8872.4699999999993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226.34</v>
      </c>
      <c r="C53" s="43">
        <v>217.52</v>
      </c>
      <c r="D53" s="43">
        <v>389.39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833.25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38.03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38.03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3998.26</v>
      </c>
      <c r="C64" s="51">
        <f t="shared" ref="C64:AG64" si="21">+C15+C23+C31+C39+C47+C48+C49+C50+C51+C52+C53+C54+C55+C56+C57+C58+C59+C60+C61+C62+C63</f>
        <v>5580.05</v>
      </c>
      <c r="D64" s="51">
        <f t="shared" si="21"/>
        <v>5217.9000000000005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14796.210000000003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3993.18</v>
      </c>
      <c r="C67" s="55">
        <f t="shared" ref="C67:L67" si="23">C12</f>
        <v>5573.27</v>
      </c>
      <c r="D67" s="55">
        <f t="shared" si="23"/>
        <v>5210.7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14777.150000000001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3993.18</v>
      </c>
      <c r="C69" s="57">
        <f t="shared" ref="C69:AG69" si="25">+C67+C68</f>
        <v>5573.27</v>
      </c>
      <c r="D69" s="57">
        <f t="shared" si="25"/>
        <v>5210.7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14777.150000000001</v>
      </c>
    </row>
    <row r="70" spans="1:34" customFormat="1" ht="15" customHeight="1" x14ac:dyDescent="0.25">
      <c r="A70" s="56" t="s">
        <v>95</v>
      </c>
      <c r="B70" s="55">
        <f t="shared" ref="B70:AG70" si="26">+B64-B69</f>
        <v>5.080000000000382</v>
      </c>
      <c r="C70" s="55">
        <f t="shared" si="26"/>
        <v>6.7799999999997453</v>
      </c>
      <c r="D70" s="55">
        <f t="shared" si="26"/>
        <v>7.2000000000007276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19.060000000000855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2022-08-26T14:48:39Z</dcterms:modified>
</cp:coreProperties>
</file>