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160" firstSheet="3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I53" i="145" s="1"/>
  <c r="D2" i="145"/>
  <c r="D53" i="145" s="1"/>
  <c r="C2" i="145"/>
  <c r="C53" i="145" s="1"/>
  <c r="E53" i="145"/>
  <c r="F53" i="145"/>
  <c r="G53" i="145"/>
  <c r="H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E64" i="149" l="1"/>
  <c r="E70" i="149" s="1"/>
  <c r="AC64" i="149"/>
  <c r="AC70" i="149" s="1"/>
  <c r="U64" i="149"/>
  <c r="U70" i="149" s="1"/>
  <c r="M64" i="149"/>
  <c r="M70" i="149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B39" i="40" s="1"/>
  <c r="AC33" i="40"/>
  <c r="AD33" i="40"/>
  <c r="AE33" i="40"/>
  <c r="AF33" i="40"/>
  <c r="AF39" i="40" s="1"/>
  <c r="AG33" i="40"/>
  <c r="T35" i="40"/>
  <c r="U35" i="40"/>
  <c r="V35" i="40"/>
  <c r="V39" i="40" s="1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C23" i="40"/>
  <c r="AA47" i="40"/>
  <c r="U69" i="40"/>
  <c r="AE47" i="40"/>
  <c r="Z39" i="40"/>
  <c r="AD39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K23" i="40" l="1"/>
  <c r="I39" i="40"/>
  <c r="J39" i="40"/>
  <c r="K47" i="40"/>
  <c r="G47" i="40"/>
  <c r="H39" i="40"/>
  <c r="G23" i="40"/>
  <c r="G64" i="40" s="1"/>
  <c r="G70" i="40" s="1"/>
  <c r="F39" i="40"/>
  <c r="E23" i="40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E64" i="40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<sst xmlns="http://schemas.openxmlformats.org/spreadsheetml/2006/main" count="745" uniqueCount="139">
  <si>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</si>
  <si>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</si>
  <si>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</si>
  <si>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</si>
  <si>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</si>
  <si>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</si>
  <si>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</si>
  <si>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</si>
  <si>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</si>
  <si>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</si>
  <si>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</si>
  <si>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</si>
  <si>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</si>
  <si>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</si>
  <si>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</si>
  <si>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</si>
  <si>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</si>
  <si>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</si>
  <si>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</si>
  <si>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</si>
  <si>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</si>
  <si>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</si>
  <si>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</si>
  <si>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</si>
  <si>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</si>
  <si>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</si>
  <si>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</si>
  <si>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</si>
  <si>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</si>
  <si>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</si>
  <si>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</si>
  <si>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</si>
  <si>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</si>
  <si>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</si>
  <si>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</si>
  <si>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</si>
  <si>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</si>
  <si>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</si>
  <si>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</si>
  <si>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</si>
  <si>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</si>
  <si>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</si>
  <si>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</si>
  <si>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</si>
  <si>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</si>
  <si>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</si>
  <si>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</si>
  <si>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</si>
  <si>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</si>
  <si>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</si>
  <si>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</si>
  <si>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</si>
  <si>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</si>
  <si>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</si>
  <si>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</si>
  <si>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</si>
  <si>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</si>
  <si>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</si>
  <si>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</si>
  <si>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</si>
  <si>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</si>
  <si>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</si>
  <si>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</si>
  <si>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</si>
  <si>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</si>
  <si>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</si>
  <si>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</si>
  <si>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</si>
  <si>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</si>
  <si>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</si>
  <si>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</si>
  <si>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</si>
  <si>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</si>
  <si>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</si>
  <si>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</si>
  <si>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</si>
  <si>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</si>
  <si>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</si>
  <si>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</si>
  <si>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</si>
  <si>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</si>
  <si>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</si>
  <si>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</si>
  <si>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</si>
  <si>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</si>
  <si>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</si>
  <si>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</si>
  <si>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</si>
  <si>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</si>
  <si>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</si>
  <si>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</si>
  <si>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</si>
  <si>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</si>
  <si>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</si>
  <si>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</si>
  <si>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</si>
  <si>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</si>
  <si>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</si>
  <si>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</si>
  <si>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</si>
  <si>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</si>
  <si>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</si>
  <si>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</si>
  <si>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</si>
  <si>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</si>
  <si>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</si>
  <si>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</si>
  <si>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</si>
  <si>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</si>
  <si>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</si>
  <si>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</si>
  <si>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</si>
  <si>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</si>
  <si>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</si>
  <si>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</si>
  <si>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</si>
  <si>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</si>
  <si>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</si>
  <si>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</si>
  <si>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</si>
  <si>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</si>
  <si>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</si>
  <si>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</si>
  <si>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no se cargo 9.00 </t>
  </si>
  <si>
    <t>por biopago</t>
  </si>
  <si>
    <t>44.71 cobrado de mas</t>
  </si>
  <si>
    <t>nota a credito 19$</t>
  </si>
  <si>
    <t>6.00 f/c</t>
  </si>
  <si>
    <t>12.98 cuenta cobrada</t>
  </si>
  <si>
    <t xml:space="preserve">no facturada </t>
  </si>
  <si>
    <t>5.00 periodico</t>
  </si>
  <si>
    <t>faltante sobra en</t>
  </si>
  <si>
    <t>la caja de la noche</t>
  </si>
  <si>
    <t>16.50 f/c</t>
  </si>
  <si>
    <t xml:space="preserve">sobrante de 6.00 </t>
  </si>
  <si>
    <t>pertenecea la</t>
  </si>
  <si>
    <t xml:space="preserve">caja de la mañana </t>
  </si>
  <si>
    <t>mal registro 1.02$</t>
  </si>
  <si>
    <t>27.50f/c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</si>
</sst>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68293.23000000001</v>
      </c>
      <c r="C2" s="42">
        <f>MODELO!AH12</f>
        <v>36718.780000000006</v>
      </c>
      <c r="D2" s="42">
        <f>EXQUISITECES!AH12</f>
        <v>10195.75</v>
      </c>
      <c r="E2" s="42">
        <f>HOYADA!AH12</f>
        <v>15969.590000000002</v>
      </c>
      <c r="F2" s="42">
        <f>FARMASTOP!AH12</f>
        <v>1924.67</v>
      </c>
      <c r="G2" s="42">
        <f>BOCAS!AH12</f>
        <v>1636.02</v>
      </c>
      <c r="H2" s="42">
        <f>LAGUNETICA!AH12</f>
        <v>15782.19</v>
      </c>
      <c r="I2" s="42">
        <f>SANANTONIO!AH12</f>
        <v>0</v>
      </c>
      <c r="J2" s="42">
        <f>SUM(B2:I2)</f>
        <v>150520.23000000001</v>
      </c>
    </row>
    <row r="3" spans="1:10" x14ac:dyDescent="0.25">
      <c r="A3" s="45" t="s">
        <v>0</v>
      </c>
      <c r="B3" s="42">
        <f>AUTOMERCADO!AH15</f>
        <v>2035.5</v>
      </c>
      <c r="C3" s="42">
        <f>MODELO!AH15</f>
        <v>2188</v>
      </c>
      <c r="D3" s="42">
        <f>EXQUISITECES!AH15</f>
        <v>552.5</v>
      </c>
      <c r="E3" s="42">
        <f>HOYADA!AH15</f>
        <v>2482.5</v>
      </c>
      <c r="F3" s="42">
        <f>FARMASTOP!AH15</f>
        <v>79</v>
      </c>
      <c r="G3" s="42">
        <f>BOCAS!AH15</f>
        <v>9.5</v>
      </c>
      <c r="H3" s="42">
        <f>LAGUNETICA!AH15</f>
        <v>1917</v>
      </c>
      <c r="I3" s="42">
        <f>SANANTONIO!AH15</f>
        <v>0</v>
      </c>
      <c r="J3" s="42">
        <f t="shared" ref="J3:J52" si="0">SUM(B3:I3)</f>
        <v>9264</v>
      </c>
    </row>
    <row r="4" spans="1:10" x14ac:dyDescent="0.25">
      <c r="A4" s="70" t="s">
        <v>20</v>
      </c>
      <c r="B4" s="42">
        <f>AUTOMERCADO!AH16</f>
        <v>1616</v>
      </c>
      <c r="C4" s="42">
        <f>MODELO!AH16</f>
        <v>694</v>
      </c>
      <c r="D4" s="42">
        <f>EXQUISITECES!AH16</f>
        <v>203</v>
      </c>
      <c r="E4" s="42">
        <f>HOYADA!AH16</f>
        <v>238</v>
      </c>
      <c r="F4" s="42">
        <f>FARMASTOP!AH16</f>
        <v>60</v>
      </c>
      <c r="G4" s="42">
        <f>BOCAS!AH16</f>
        <v>32</v>
      </c>
      <c r="H4" s="42">
        <f>LAGUNETICA!AH16</f>
        <v>208</v>
      </c>
      <c r="I4" s="42">
        <f>SANANTONIO!AH16</f>
        <v>0</v>
      </c>
      <c r="J4" s="42">
        <f t="shared" si="0"/>
        <v>3051</v>
      </c>
    </row>
    <row r="5" spans="1:10" x14ac:dyDescent="0.25">
      <c r="A5" s="45" t="s">
        <v>27</v>
      </c>
      <c r="B5" s="42">
        <f>AUTOMERCADO!AH17</f>
        <v>11328.16</v>
      </c>
      <c r="C5" s="42">
        <f>MODELO!AH17</f>
        <v>4864.9400000000005</v>
      </c>
      <c r="D5" s="42">
        <f>EXQUISITECES!AH17</f>
        <v>1423.03</v>
      </c>
      <c r="E5" s="42">
        <f>HOYADA!AH17</f>
        <v>1668.38</v>
      </c>
      <c r="F5" s="42">
        <f>FARMASTOP!AH17</f>
        <v>420.6</v>
      </c>
      <c r="G5" s="42">
        <f>BOCAS!AH17</f>
        <v>224.32</v>
      </c>
      <c r="H5" s="42">
        <f>LAGUNETICA!AH17</f>
        <v>1458.0800000000002</v>
      </c>
      <c r="I5" s="42">
        <f>SANANTONIO!AH17</f>
        <v>0</v>
      </c>
      <c r="J5" s="42">
        <f t="shared" si="0"/>
        <v>21387.510000000002</v>
      </c>
    </row>
    <row r="6" spans="1:10" x14ac:dyDescent="0.25">
      <c r="A6" s="70" t="s">
        <v>23</v>
      </c>
      <c r="B6" s="42">
        <f>AUTOMERCADO!AH18</f>
        <v>1355</v>
      </c>
      <c r="C6" s="42">
        <f>MODELO!AH18</f>
        <v>792</v>
      </c>
      <c r="D6" s="42">
        <f>EXQUISITECES!AH18</f>
        <v>200</v>
      </c>
      <c r="E6" s="42">
        <f>HOYADA!AH18</f>
        <v>52</v>
      </c>
      <c r="F6" s="42">
        <f>FARMASTOP!AH18</f>
        <v>36</v>
      </c>
      <c r="G6" s="42">
        <f>BOCAS!AH18</f>
        <v>44</v>
      </c>
      <c r="H6" s="42">
        <f>LAGUNETICA!AH18</f>
        <v>350</v>
      </c>
      <c r="I6" s="42">
        <f>SANANTONIO!AH18</f>
        <v>0</v>
      </c>
      <c r="J6" s="42">
        <f t="shared" si="0"/>
        <v>2829</v>
      </c>
    </row>
    <row r="7" spans="1:10" x14ac:dyDescent="0.25">
      <c r="A7" s="45" t="s">
        <v>27</v>
      </c>
      <c r="B7" s="42">
        <f>AUTOMERCADO!AH19</f>
        <v>10623.199999999999</v>
      </c>
      <c r="C7" s="42">
        <f>MODELO!AH19</f>
        <v>6209.28</v>
      </c>
      <c r="D7" s="42">
        <f>EXQUISITECES!AH19</f>
        <v>1568</v>
      </c>
      <c r="E7" s="42">
        <f>HOYADA!AH19</f>
        <v>407.67999999999995</v>
      </c>
      <c r="F7" s="42">
        <f>FARMASTOP!AH19</f>
        <v>282.24</v>
      </c>
      <c r="G7" s="42">
        <f>BOCAS!AH19</f>
        <v>344.96</v>
      </c>
      <c r="H7" s="42">
        <f>LAGUNETICA!AH19</f>
        <v>2744</v>
      </c>
      <c r="I7" s="42">
        <f>SANANTONIO!AH19</f>
        <v>0</v>
      </c>
      <c r="J7" s="42">
        <f t="shared" si="0"/>
        <v>22179.360000000001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2971</v>
      </c>
      <c r="C10" s="42">
        <f>MODELO!AH22</f>
        <v>1486</v>
      </c>
      <c r="D10" s="42">
        <f>EXQUISITECES!AH22</f>
        <v>403</v>
      </c>
      <c r="E10" s="42">
        <f>HOYADA!AH22</f>
        <v>290</v>
      </c>
      <c r="F10" s="42">
        <f>FARMASTOP!AH22</f>
        <v>96</v>
      </c>
      <c r="G10" s="42">
        <f>BOCAS!AH22</f>
        <v>76</v>
      </c>
      <c r="H10" s="42">
        <f>LAGUNETICA!AH22</f>
        <v>558</v>
      </c>
      <c r="I10" s="42">
        <f>SANANTONIO!AH22</f>
        <v>0</v>
      </c>
      <c r="J10" s="42">
        <f t="shared" si="0"/>
        <v>5880</v>
      </c>
    </row>
    <row r="11" spans="1:10" x14ac:dyDescent="0.25">
      <c r="A11" s="46" t="s">
        <v>26</v>
      </c>
      <c r="B11" s="42">
        <f>AUTOMERCADO!AH23</f>
        <v>21951.359999999997</v>
      </c>
      <c r="C11" s="42">
        <f>MODELO!AH23</f>
        <v>11074.22</v>
      </c>
      <c r="D11" s="42">
        <f>EXQUISITECES!AH23</f>
        <v>2991.0299999999997</v>
      </c>
      <c r="E11" s="42">
        <f>HOYADA!AH23</f>
        <v>2076.06</v>
      </c>
      <c r="F11" s="42">
        <f>FARMASTOP!AH23</f>
        <v>702.83999999999992</v>
      </c>
      <c r="G11" s="42">
        <f>BOCAS!AH23</f>
        <v>569.28</v>
      </c>
      <c r="H11" s="42">
        <f>LAGUNETICA!AH23</f>
        <v>4202.08</v>
      </c>
      <c r="I11" s="42">
        <f>SANANTONIO!AH23</f>
        <v>0</v>
      </c>
      <c r="J11" s="42">
        <f t="shared" si="0"/>
        <v>43566.869999999988</v>
      </c>
    </row>
    <row r="12" spans="1:10" x14ac:dyDescent="0.25">
      <c r="A12" s="45" t="s">
        <v>28</v>
      </c>
      <c r="B12" s="42">
        <f>AUTOMERCADO!AH24</f>
        <v>59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59</v>
      </c>
    </row>
    <row r="13" spans="1:10" x14ac:dyDescent="0.25">
      <c r="A13" s="45" t="s">
        <v>31</v>
      </c>
      <c r="B13" s="42">
        <f>AUTOMERCADO!AH25</f>
        <v>413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413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59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59</v>
      </c>
    </row>
    <row r="19" spans="1:10" x14ac:dyDescent="0.25">
      <c r="A19" s="46" t="s">
        <v>33</v>
      </c>
      <c r="B19" s="42">
        <f>AUTOMERCADO!AH31</f>
        <v>413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413</v>
      </c>
    </row>
    <row r="20" spans="1:10" x14ac:dyDescent="0.25">
      <c r="A20" s="45" t="s">
        <v>34</v>
      </c>
      <c r="B20" s="42">
        <f>AUTOMERCADO!AH32</f>
        <v>20</v>
      </c>
      <c r="C20" s="42">
        <f>MODELO!AH32</f>
        <v>9.4600000000000009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29.46</v>
      </c>
    </row>
    <row r="21" spans="1:10" x14ac:dyDescent="0.25">
      <c r="A21" s="45" t="s">
        <v>35</v>
      </c>
      <c r="B21" s="42">
        <f>AUTOMERCADO!AH33</f>
        <v>140.19999999999999</v>
      </c>
      <c r="C21" s="42">
        <f>MODELO!AH33</f>
        <v>66.314599999999999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206.51459999999997</v>
      </c>
    </row>
    <row r="22" spans="1:10" x14ac:dyDescent="0.25">
      <c r="A22" s="45" t="s">
        <v>36</v>
      </c>
      <c r="B22" s="42">
        <f>AUTOMERCADO!AH34</f>
        <v>30.26</v>
      </c>
      <c r="C22" s="42">
        <f>MODELO!AH34</f>
        <v>38.83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69.09</v>
      </c>
    </row>
    <row r="23" spans="1:10" x14ac:dyDescent="0.25">
      <c r="A23" s="45" t="s">
        <v>35</v>
      </c>
      <c r="B23" s="42">
        <f>AUTOMERCADO!AH35</f>
        <v>237.23840000000001</v>
      </c>
      <c r="C23" s="42">
        <f>MODELO!AH35</f>
        <v>304.42719999999997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541.66560000000004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50.260000000000005</v>
      </c>
      <c r="C26" s="42">
        <f>MODELO!AH38</f>
        <v>48.29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98.550000000000011</v>
      </c>
    </row>
    <row r="27" spans="1:10" x14ac:dyDescent="0.25">
      <c r="A27" s="46" t="s">
        <v>42</v>
      </c>
      <c r="B27" s="42">
        <f>AUTOMERCADO!AH39</f>
        <v>377.4384</v>
      </c>
      <c r="C27" s="42">
        <f>MODELO!AH39</f>
        <v>370.74179999999996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748.18020000000001</v>
      </c>
    </row>
    <row r="28" spans="1:10" x14ac:dyDescent="0.25">
      <c r="A28" s="45" t="s">
        <v>43</v>
      </c>
      <c r="B28" s="42">
        <f>AUTOMERCADO!AH40</f>
        <v>23.51</v>
      </c>
      <c r="C28" s="42">
        <f>MODELO!AH40</f>
        <v>16.8</v>
      </c>
      <c r="D28" s="42">
        <f>EXQUISITECES!AH40</f>
        <v>0</v>
      </c>
      <c r="E28" s="42">
        <f>HOYADA!AH40</f>
        <v>5.93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46.24</v>
      </c>
    </row>
    <row r="29" spans="1:10" x14ac:dyDescent="0.25">
      <c r="A29" s="45" t="s">
        <v>44</v>
      </c>
      <c r="B29" s="42">
        <f>AUTOMERCADO!AH41</f>
        <v>164.80510000000001</v>
      </c>
      <c r="C29" s="42">
        <f>MODELO!AH41</f>
        <v>117.768</v>
      </c>
      <c r="D29" s="42">
        <f>EXQUISITECES!AH41</f>
        <v>0</v>
      </c>
      <c r="E29" s="42">
        <f>HOYADA!AH41</f>
        <v>41.569299999999998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324.14240000000001</v>
      </c>
    </row>
    <row r="30" spans="1:10" x14ac:dyDescent="0.25">
      <c r="A30" s="45" t="s">
        <v>45</v>
      </c>
      <c r="B30" s="42">
        <f>AUTOMERCADO!AH42</f>
        <v>70.13</v>
      </c>
      <c r="C30" s="42">
        <f>MODELO!AH42</f>
        <v>18.760000000000002</v>
      </c>
      <c r="D30" s="42">
        <f>EXQUISITECES!AH42</f>
        <v>16.48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105.37</v>
      </c>
    </row>
    <row r="31" spans="1:10" x14ac:dyDescent="0.25">
      <c r="A31" s="45" t="s">
        <v>44</v>
      </c>
      <c r="B31" s="42">
        <f>AUTOMERCADO!AH43</f>
        <v>549.81919999999991</v>
      </c>
      <c r="C31" s="42">
        <f>MODELO!AH43</f>
        <v>147.07840000000002</v>
      </c>
      <c r="D31" s="42">
        <f>EXQUISITECES!AH43</f>
        <v>129.20320000000001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826.10079999999994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93.64</v>
      </c>
      <c r="C34" s="42">
        <f>MODELO!AH46</f>
        <v>35.56</v>
      </c>
      <c r="D34" s="42">
        <f>EXQUISITECES!AH46</f>
        <v>16.48</v>
      </c>
      <c r="E34" s="42">
        <f>HOYADA!AH46</f>
        <v>5.93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151.60999999999999</v>
      </c>
    </row>
    <row r="35" spans="1:10" x14ac:dyDescent="0.25">
      <c r="A35" s="46" t="s">
        <v>48</v>
      </c>
      <c r="B35" s="42">
        <f>AUTOMERCADO!AH47</f>
        <v>714.62429999999995</v>
      </c>
      <c r="C35" s="42">
        <f>MODELO!AH47</f>
        <v>264.84640000000002</v>
      </c>
      <c r="D35" s="42">
        <f>EXQUISITECES!AH47</f>
        <v>129.20320000000001</v>
      </c>
      <c r="E35" s="42">
        <f>HOYADA!AH47</f>
        <v>41.569299999999998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1150.2431999999999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35650.51999999999</v>
      </c>
      <c r="C37" s="42">
        <f>MODELO!AH49</f>
        <v>13821.530000000002</v>
      </c>
      <c r="D37" s="42">
        <f>EXQUISITECES!AH49</f>
        <v>5354.69</v>
      </c>
      <c r="E37" s="42">
        <f>HOYADA!AH49</f>
        <v>8752.9399999999987</v>
      </c>
      <c r="F37" s="42">
        <f>FARMASTOP!AH49</f>
        <v>936.61</v>
      </c>
      <c r="G37" s="42">
        <f>BOCAS!AH49</f>
        <v>1002.3</v>
      </c>
      <c r="H37" s="42">
        <f>LAGUNETICA!AH49</f>
        <v>8244.24</v>
      </c>
      <c r="I37" s="42">
        <f>SANANTONIO!AH49</f>
        <v>0</v>
      </c>
      <c r="J37" s="42">
        <f t="shared" si="0"/>
        <v>73762.83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5492.06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5492.06</v>
      </c>
    </row>
    <row r="41" spans="1:10" x14ac:dyDescent="0.25">
      <c r="A41" s="71" t="s">
        <v>18</v>
      </c>
      <c r="B41" s="42">
        <f>AUTOMERCADO!AH53</f>
        <v>4125.8899999999994</v>
      </c>
      <c r="C41" s="42">
        <f>MODELO!AH53</f>
        <v>3024.4500000000003</v>
      </c>
      <c r="D41" s="42">
        <f>EXQUISITECES!AH53</f>
        <v>1042.74</v>
      </c>
      <c r="E41" s="42">
        <f>HOYADA!AH53</f>
        <v>1646.19</v>
      </c>
      <c r="F41" s="42">
        <f>FARMASTOP!AH53</f>
        <v>151.72999999999999</v>
      </c>
      <c r="G41" s="42">
        <f>BOCAS!AH53</f>
        <v>48.32</v>
      </c>
      <c r="H41" s="42">
        <f>LAGUNETICA!AH53</f>
        <v>1430.98</v>
      </c>
      <c r="I41" s="42">
        <f>SANANTONIO!AH53</f>
        <v>0</v>
      </c>
      <c r="J41" s="42">
        <f t="shared" si="0"/>
        <v>11470.3</v>
      </c>
    </row>
    <row r="42" spans="1:10" x14ac:dyDescent="0.25">
      <c r="A42" s="71" t="s">
        <v>114</v>
      </c>
      <c r="B42" s="42">
        <f>AUTOMERCADO!AH54</f>
        <v>142.06</v>
      </c>
      <c r="C42" s="42">
        <f>MODELO!AH54</f>
        <v>100.7</v>
      </c>
      <c r="D42" s="42">
        <f>EXQUISITECES!AH54</f>
        <v>0</v>
      </c>
      <c r="E42" s="42">
        <f>HOYADA!AH54</f>
        <v>0</v>
      </c>
      <c r="F42" s="42">
        <f>FARMASTOP!AH54</f>
        <v>53.06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295.82</v>
      </c>
    </row>
    <row r="43" spans="1:10" x14ac:dyDescent="0.25">
      <c r="A43" s="71" t="s">
        <v>52</v>
      </c>
      <c r="B43" s="42">
        <f>AUTOMERCADO!AH55</f>
        <v>2968.08</v>
      </c>
      <c r="C43" s="42">
        <f>MODELO!AH55</f>
        <v>419.82</v>
      </c>
      <c r="D43" s="42">
        <f>EXQUISITECES!AH55</f>
        <v>126.05</v>
      </c>
      <c r="E43" s="42">
        <f>HOYADA!AH55</f>
        <v>976.36</v>
      </c>
      <c r="F43" s="42">
        <f>FARMASTOP!AH55</f>
        <v>29.28</v>
      </c>
      <c r="G43" s="42">
        <f>BOCAS!AH55</f>
        <v>59.59</v>
      </c>
      <c r="H43" s="42">
        <f>LAGUNETICA!AH55</f>
        <v>20.58</v>
      </c>
      <c r="I43" s="42">
        <f>SANANTONIO!AH55</f>
        <v>0</v>
      </c>
      <c r="J43" s="42">
        <f t="shared" si="0"/>
        <v>4599.76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29.619999999999997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29.619999999999997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68378.472699999998</v>
      </c>
      <c r="C52" s="72">
        <f>MODELO!AH64</f>
        <v>36785.9882</v>
      </c>
      <c r="D52" s="72">
        <f>EXQUISITECES!AH64</f>
        <v>10196.2132</v>
      </c>
      <c r="E52" s="72">
        <f>HOYADA!AH64</f>
        <v>15975.619299999998</v>
      </c>
      <c r="F52" s="72">
        <f>FARMASTOP!AH64</f>
        <v>1952.52</v>
      </c>
      <c r="G52" s="72">
        <f>BOCAS!AH64</f>
        <v>1688.9899999999998</v>
      </c>
      <c r="H52" s="72">
        <f>LAGUNETICA!AH64</f>
        <v>15814.880000000001</v>
      </c>
      <c r="I52" s="72">
        <f>SANANTONIO!AH64</f>
        <v>0</v>
      </c>
      <c r="J52" s="72">
        <f t="shared" si="0"/>
        <v>150792.68339999998</v>
      </c>
    </row>
    <row r="53" spans="1:10" x14ac:dyDescent="0.25">
      <c r="A53" s="54" t="s">
        <v>3</v>
      </c>
      <c r="B53" s="42">
        <f>B2</f>
        <v>68293.23000000001</v>
      </c>
      <c r="C53" s="42">
        <f t="shared" ref="C53:I53" si="1">C2</f>
        <v>36718.780000000006</v>
      </c>
      <c r="D53" s="42">
        <f t="shared" si="1"/>
        <v>10195.75</v>
      </c>
      <c r="E53" s="42">
        <f t="shared" si="1"/>
        <v>15969.590000000002</v>
      </c>
      <c r="F53" s="42">
        <f t="shared" si="1"/>
        <v>1924.67</v>
      </c>
      <c r="G53" s="42">
        <f t="shared" si="1"/>
        <v>1636.02</v>
      </c>
      <c r="H53" s="42">
        <f t="shared" si="1"/>
        <v>15782.19</v>
      </c>
      <c r="I53" s="42">
        <f t="shared" si="1"/>
        <v>0</v>
      </c>
      <c r="J53" s="42">
        <f>J2</f>
        <v>150520.23000000001</v>
      </c>
    </row>
    <row r="54" spans="1:10" x14ac:dyDescent="0.25">
      <c r="A54" s="56" t="s">
        <v>95</v>
      </c>
      <c r="B54" s="42">
        <f>+B52-B53</f>
        <v>85.242699999987963</v>
      </c>
      <c r="C54" s="42">
        <f t="shared" ref="C54:I54" si="2">+C52-C53</f>
        <v>67.208199999993667</v>
      </c>
      <c r="D54" s="42">
        <f t="shared" si="2"/>
        <v>0.46320000000014261</v>
      </c>
      <c r="E54" s="42">
        <f t="shared" si="2"/>
        <v>6.0292999999965105</v>
      </c>
      <c r="F54" s="42">
        <f t="shared" si="2"/>
        <v>27.849999999999909</v>
      </c>
      <c r="G54" s="42">
        <f t="shared" si="2"/>
        <v>52.9699999999998</v>
      </c>
      <c r="H54" s="42">
        <f t="shared" si="2"/>
        <v>32.690000000000509</v>
      </c>
      <c r="I54" s="42">
        <f t="shared" si="2"/>
        <v>0</v>
      </c>
      <c r="J54" s="42">
        <f>+J52-J53</f>
        <v>272.45339999996941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>
        <v>7</v>
      </c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80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7492.53</v>
      </c>
      <c r="C12" s="25">
        <v>2944.89</v>
      </c>
      <c r="D12" s="25">
        <v>4323.3900000000003</v>
      </c>
      <c r="E12" s="25">
        <v>7031.35</v>
      </c>
      <c r="F12" s="25">
        <v>2014.39</v>
      </c>
      <c r="G12" s="25">
        <v>169.39</v>
      </c>
      <c r="H12" s="25">
        <v>9966.61</v>
      </c>
      <c r="I12" s="25">
        <v>5850.89</v>
      </c>
      <c r="J12" s="25">
        <v>10155.25</v>
      </c>
      <c r="K12" s="25">
        <v>8742.2000000000007</v>
      </c>
      <c r="L12" s="25">
        <v>9059.77</v>
      </c>
      <c r="M12" s="25">
        <v>542.57000000000005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68293.23000000001</v>
      </c>
      <c r="AI12" s="25">
        <v>67627.600000000006</v>
      </c>
      <c r="AJ12" s="66">
        <f>+AI12-AH12</f>
        <v>-665.63000000000466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135</v>
      </c>
      <c r="C15" s="22">
        <v>20</v>
      </c>
      <c r="D15" s="22">
        <v>86</v>
      </c>
      <c r="E15" s="22">
        <v>301.5</v>
      </c>
      <c r="F15" s="22">
        <v>2.5</v>
      </c>
      <c r="G15" s="22">
        <v>176</v>
      </c>
      <c r="H15" s="22">
        <v>213</v>
      </c>
      <c r="I15" s="22">
        <v>342.5</v>
      </c>
      <c r="J15" s="22">
        <v>72</v>
      </c>
      <c r="K15" s="22">
        <v>534.5</v>
      </c>
      <c r="L15" s="22">
        <v>137</v>
      </c>
      <c r="M15" s="22">
        <v>15.5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2035.5</v>
      </c>
    </row>
    <row r="16" spans="1:36" s="31" customFormat="1" x14ac:dyDescent="0.25">
      <c r="A16" s="29" t="s">
        <v>20</v>
      </c>
      <c r="B16" s="30">
        <v>425</v>
      </c>
      <c r="C16" s="30">
        <v>93</v>
      </c>
      <c r="D16" s="30">
        <v>140</v>
      </c>
      <c r="E16" s="30">
        <v>270</v>
      </c>
      <c r="F16" s="30">
        <v>88</v>
      </c>
      <c r="G16" s="30"/>
      <c r="H16" s="30">
        <v>225</v>
      </c>
      <c r="I16" s="30">
        <v>26</v>
      </c>
      <c r="J16" s="30">
        <v>164</v>
      </c>
      <c r="K16" s="30">
        <v>95</v>
      </c>
      <c r="L16" s="30">
        <v>85</v>
      </c>
      <c r="M16" s="30">
        <v>5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1616</v>
      </c>
      <c r="AJ16" s="67"/>
    </row>
    <row r="17" spans="1:36" customFormat="1" x14ac:dyDescent="0.25">
      <c r="A17" s="45" t="s">
        <v>27</v>
      </c>
      <c r="B17" s="21">
        <f>B16*$B$8</f>
        <v>2979.25</v>
      </c>
      <c r="C17" s="21">
        <f>C16*$B$8</f>
        <v>651.92999999999995</v>
      </c>
      <c r="D17" s="21">
        <f t="shared" ref="D17:L17" si="2">D16*$B$8</f>
        <v>981.4</v>
      </c>
      <c r="E17" s="21">
        <f t="shared" si="2"/>
        <v>1892.7</v>
      </c>
      <c r="F17" s="21">
        <f t="shared" si="2"/>
        <v>616.88</v>
      </c>
      <c r="G17" s="21">
        <f t="shared" si="2"/>
        <v>0</v>
      </c>
      <c r="H17" s="21">
        <f t="shared" si="2"/>
        <v>1577.25</v>
      </c>
      <c r="I17" s="21">
        <f t="shared" si="2"/>
        <v>182.26</v>
      </c>
      <c r="J17" s="21">
        <f t="shared" si="2"/>
        <v>1149.6399999999999</v>
      </c>
      <c r="K17" s="21">
        <f t="shared" si="2"/>
        <v>665.94999999999993</v>
      </c>
      <c r="L17" s="21">
        <f t="shared" si="2"/>
        <v>595.85</v>
      </c>
      <c r="M17" s="21">
        <f t="shared" ref="M17:R17" si="3">M16*$B$8</f>
        <v>35.049999999999997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11328.16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>
        <v>294</v>
      </c>
      <c r="I18" s="32">
        <v>283</v>
      </c>
      <c r="J18" s="32">
        <v>285</v>
      </c>
      <c r="K18" s="32">
        <v>231</v>
      </c>
      <c r="L18" s="32">
        <v>261</v>
      </c>
      <c r="M18" s="32">
        <v>1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1355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2304.96</v>
      </c>
      <c r="I19" s="21">
        <f t="shared" si="5"/>
        <v>2218.7199999999998</v>
      </c>
      <c r="J19" s="21">
        <f t="shared" si="5"/>
        <v>2234.4</v>
      </c>
      <c r="K19" s="21">
        <f t="shared" si="5"/>
        <v>1811.04</v>
      </c>
      <c r="L19" s="21">
        <f t="shared" si="5"/>
        <v>2046.24</v>
      </c>
      <c r="M19" s="21">
        <f t="shared" ref="M19:R19" si="6">M18*$B$9</f>
        <v>7.84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10623.199999999999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425</v>
      </c>
      <c r="C22" s="19">
        <f t="shared" ref="C22:L22" si="11">+C16+C18+C20</f>
        <v>93</v>
      </c>
      <c r="D22" s="19">
        <f t="shared" si="11"/>
        <v>140</v>
      </c>
      <c r="E22" s="19">
        <f t="shared" si="11"/>
        <v>270</v>
      </c>
      <c r="F22" s="19">
        <f t="shared" si="11"/>
        <v>88</v>
      </c>
      <c r="G22" s="19">
        <f t="shared" si="11"/>
        <v>0</v>
      </c>
      <c r="H22" s="19">
        <f t="shared" si="11"/>
        <v>519</v>
      </c>
      <c r="I22" s="19">
        <f t="shared" si="11"/>
        <v>309</v>
      </c>
      <c r="J22" s="19">
        <f t="shared" si="11"/>
        <v>449</v>
      </c>
      <c r="K22" s="19">
        <f t="shared" si="11"/>
        <v>326</v>
      </c>
      <c r="L22" s="19">
        <f t="shared" si="11"/>
        <v>346</v>
      </c>
      <c r="M22" s="19">
        <f t="shared" ref="M22:S22" si="12">+M16+M18+M20</f>
        <v>6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2971</v>
      </c>
    </row>
    <row r="23" spans="1:36" customFormat="1" x14ac:dyDescent="0.25">
      <c r="A23" s="46" t="s">
        <v>26</v>
      </c>
      <c r="B23" s="18">
        <f>+B17+B19+B21</f>
        <v>2979.25</v>
      </c>
      <c r="C23" s="18">
        <f t="shared" ref="C23:L23" si="14">+C17+C19+C21</f>
        <v>651.92999999999995</v>
      </c>
      <c r="D23" s="18">
        <f t="shared" si="14"/>
        <v>981.4</v>
      </c>
      <c r="E23" s="18">
        <f t="shared" si="14"/>
        <v>1892.7</v>
      </c>
      <c r="F23" s="18">
        <f t="shared" si="14"/>
        <v>616.88</v>
      </c>
      <c r="G23" s="18">
        <f t="shared" si="14"/>
        <v>0</v>
      </c>
      <c r="H23" s="18">
        <f t="shared" si="14"/>
        <v>3882.21</v>
      </c>
      <c r="I23" s="18">
        <f t="shared" si="14"/>
        <v>2400.9799999999996</v>
      </c>
      <c r="J23" s="18">
        <f t="shared" si="14"/>
        <v>3384.04</v>
      </c>
      <c r="K23" s="18">
        <f t="shared" si="14"/>
        <v>2476.9899999999998</v>
      </c>
      <c r="L23" s="18">
        <f t="shared" si="14"/>
        <v>2642.09</v>
      </c>
      <c r="M23" s="18">
        <f t="shared" ref="M23:S23" si="15">+M17+M19+M21</f>
        <v>42.89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21951.359999999997</v>
      </c>
    </row>
    <row r="24" spans="1:36" x14ac:dyDescent="0.25">
      <c r="A24" s="13" t="s">
        <v>28</v>
      </c>
      <c r="B24" s="33">
        <v>59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59</v>
      </c>
    </row>
    <row r="25" spans="1:36" customFormat="1" x14ac:dyDescent="0.25">
      <c r="A25" s="45" t="s">
        <v>31</v>
      </c>
      <c r="B25" s="21">
        <f>B24*$D$8</f>
        <v>413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413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59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59</v>
      </c>
    </row>
    <row r="31" spans="1:36" customFormat="1" x14ac:dyDescent="0.25">
      <c r="A31" s="46" t="s">
        <v>33</v>
      </c>
      <c r="B31" s="18">
        <f>+B25+B27+B29</f>
        <v>413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413</v>
      </c>
    </row>
    <row r="32" spans="1:36" x14ac:dyDescent="0.25">
      <c r="A32" s="13" t="s">
        <v>34</v>
      </c>
      <c r="B32" s="35"/>
      <c r="C32" s="35"/>
      <c r="D32" s="35"/>
      <c r="E32" s="35"/>
      <c r="F32" s="35">
        <v>20</v>
      </c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140.19999999999999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140.19999999999999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>
        <v>30.26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30.26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237.23840000000001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237.23840000000001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20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30.26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50.260000000000005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140.19999999999999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237.23840000000001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377.4384</v>
      </c>
    </row>
    <row r="40" spans="1:34" x14ac:dyDescent="0.25">
      <c r="A40" s="13" t="s">
        <v>43</v>
      </c>
      <c r="B40" s="35"/>
      <c r="C40" s="35"/>
      <c r="D40" s="35"/>
      <c r="E40" s="35">
        <v>23.51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23.51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164.80510000000001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164.80510000000001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>
        <v>70.13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70.13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549.81919999999991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549.81919999999991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23.51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70.13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93.64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164.80510000000001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549.81919999999991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714.62429999999995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2948.12</v>
      </c>
      <c r="C49" s="43">
        <v>1853.99</v>
      </c>
      <c r="D49" s="43">
        <v>2853.85</v>
      </c>
      <c r="E49" s="43">
        <v>4468.03</v>
      </c>
      <c r="F49" s="43">
        <v>1211.6600000000001</v>
      </c>
      <c r="G49" s="43"/>
      <c r="H49" s="43">
        <v>4294.55</v>
      </c>
      <c r="I49" s="43">
        <v>2079.44</v>
      </c>
      <c r="J49" s="43">
        <v>5120.62</v>
      </c>
      <c r="K49" s="43">
        <v>5150.49</v>
      </c>
      <c r="L49" s="43">
        <v>5297.57</v>
      </c>
      <c r="M49" s="44">
        <v>372.2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35650.51999999999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1021.82</v>
      </c>
      <c r="C53" s="43">
        <v>458.12</v>
      </c>
      <c r="D53" s="43">
        <v>397.31</v>
      </c>
      <c r="E53" s="43"/>
      <c r="F53" s="43"/>
      <c r="G53" s="43"/>
      <c r="H53" s="43">
        <v>779.37</v>
      </c>
      <c r="I53" s="43">
        <v>453.03</v>
      </c>
      <c r="J53" s="43">
        <v>902.32</v>
      </c>
      <c r="K53" s="43"/>
      <c r="L53" s="43"/>
      <c r="M53" s="44">
        <v>113.92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4125.8899999999994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>
        <v>2</v>
      </c>
      <c r="I54" s="43">
        <v>11.08</v>
      </c>
      <c r="J54" s="43"/>
      <c r="K54" s="43">
        <v>128.97999999999999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142.06</v>
      </c>
    </row>
    <row r="55" spans="1:34" x14ac:dyDescent="0.25">
      <c r="A55" s="17" t="s">
        <v>52</v>
      </c>
      <c r="B55" s="43"/>
      <c r="C55" s="43"/>
      <c r="D55" s="43">
        <v>6.35</v>
      </c>
      <c r="E55" s="43">
        <v>204</v>
      </c>
      <c r="F55" s="43">
        <v>44.39</v>
      </c>
      <c r="G55" s="43"/>
      <c r="H55" s="43">
        <v>798.22</v>
      </c>
      <c r="I55" s="43">
        <v>30</v>
      </c>
      <c r="J55" s="43">
        <v>680.6</v>
      </c>
      <c r="K55" s="43">
        <v>217.89</v>
      </c>
      <c r="L55" s="43">
        <v>986.63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2968.08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7497.19</v>
      </c>
      <c r="C64" s="51">
        <f t="shared" ref="C64:AG64" si="61">+C15+C23+C31+C39+C47+C48+C49+C50+C51+C52+C53+C54+C55+C56+C57+C58+C59+C60+C61+C62+C63</f>
        <v>2984.04</v>
      </c>
      <c r="D64" s="51">
        <f t="shared" si="61"/>
        <v>4324.9100000000008</v>
      </c>
      <c r="E64" s="51">
        <f t="shared" si="61"/>
        <v>7031.0350999999991</v>
      </c>
      <c r="F64" s="51">
        <f t="shared" si="61"/>
        <v>2015.63</v>
      </c>
      <c r="G64" s="51">
        <f t="shared" si="61"/>
        <v>176</v>
      </c>
      <c r="H64" s="51">
        <f t="shared" si="61"/>
        <v>9969.35</v>
      </c>
      <c r="I64" s="51">
        <f t="shared" si="61"/>
        <v>5866.8491999999997</v>
      </c>
      <c r="J64" s="51">
        <f t="shared" si="61"/>
        <v>10159.58</v>
      </c>
      <c r="K64" s="51">
        <f t="shared" si="61"/>
        <v>8746.0883999999987</v>
      </c>
      <c r="L64" s="51">
        <f t="shared" si="61"/>
        <v>9063.2899999999991</v>
      </c>
      <c r="M64" s="51">
        <f t="shared" si="61"/>
        <v>544.51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68378.472699999998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6 D</v>
      </c>
      <c r="G66" s="53" t="str">
        <f t="shared" si="62"/>
        <v>CAJA 7 D</v>
      </c>
      <c r="H66" s="53" t="str">
        <f t="shared" si="62"/>
        <v>CAJA 2 N</v>
      </c>
      <c r="I66" s="53" t="str">
        <f t="shared" si="62"/>
        <v>CAJA 3 N</v>
      </c>
      <c r="J66" s="53" t="str">
        <f t="shared" si="62"/>
        <v>CAJA 4 N</v>
      </c>
      <c r="K66" s="53" t="str">
        <f t="shared" si="62"/>
        <v>CAJA 5 N</v>
      </c>
      <c r="L66" s="53" t="str">
        <f t="shared" si="62"/>
        <v>CAJA 6 N</v>
      </c>
      <c r="M66" s="53" t="str">
        <f t="shared" si="62"/>
        <v>CAJA 14 N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7492.53</v>
      </c>
      <c r="C67" s="55">
        <f t="shared" ref="C67:L67" si="63">C12</f>
        <v>2944.89</v>
      </c>
      <c r="D67" s="55">
        <f t="shared" si="63"/>
        <v>4323.3900000000003</v>
      </c>
      <c r="E67" s="55">
        <f t="shared" si="63"/>
        <v>7031.35</v>
      </c>
      <c r="F67" s="55">
        <f t="shared" si="63"/>
        <v>2014.39</v>
      </c>
      <c r="G67" s="55">
        <f t="shared" si="63"/>
        <v>169.39</v>
      </c>
      <c r="H67" s="55">
        <f t="shared" si="63"/>
        <v>9966.61</v>
      </c>
      <c r="I67" s="55">
        <f t="shared" si="63"/>
        <v>5850.89</v>
      </c>
      <c r="J67" s="55">
        <f t="shared" si="63"/>
        <v>10155.25</v>
      </c>
      <c r="K67" s="55">
        <f t="shared" si="63"/>
        <v>8742.2000000000007</v>
      </c>
      <c r="L67" s="55">
        <f t="shared" si="63"/>
        <v>9059.77</v>
      </c>
      <c r="M67" s="55">
        <f t="shared" ref="M67:AG67" si="64">M12</f>
        <v>542.57000000000005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68293.23000000001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7492.53</v>
      </c>
      <c r="C69" s="57">
        <f t="shared" ref="C69:L69" si="67">+C67+C68</f>
        <v>2944.89</v>
      </c>
      <c r="D69" s="57">
        <f t="shared" si="67"/>
        <v>4323.3900000000003</v>
      </c>
      <c r="E69" s="57">
        <f t="shared" si="67"/>
        <v>7031.35</v>
      </c>
      <c r="F69" s="57">
        <f t="shared" si="67"/>
        <v>2014.39</v>
      </c>
      <c r="G69" s="57">
        <f t="shared" si="67"/>
        <v>169.39</v>
      </c>
      <c r="H69" s="57">
        <f t="shared" si="67"/>
        <v>9966.61</v>
      </c>
      <c r="I69" s="57">
        <f t="shared" si="67"/>
        <v>5850.89</v>
      </c>
      <c r="J69" s="57">
        <f t="shared" si="67"/>
        <v>10155.25</v>
      </c>
      <c r="K69" s="57">
        <f t="shared" si="67"/>
        <v>8742.2000000000007</v>
      </c>
      <c r="L69" s="57">
        <f t="shared" si="67"/>
        <v>9059.77</v>
      </c>
      <c r="M69" s="57">
        <f t="shared" ref="M69:AG69" si="68">+M67+M68</f>
        <v>542.57000000000005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68293.23000000001</v>
      </c>
    </row>
    <row r="70" spans="1:34" customFormat="1" ht="15" customHeight="1" x14ac:dyDescent="0.25">
      <c r="A70" s="56" t="s">
        <v>95</v>
      </c>
      <c r="B70" s="55">
        <f t="shared" ref="B70:L70" si="69">+B64-B69</f>
        <v>4.6599999999998545</v>
      </c>
      <c r="C70" s="55">
        <f t="shared" si="69"/>
        <v>39.150000000000091</v>
      </c>
      <c r="D70" s="55">
        <f t="shared" si="69"/>
        <v>1.5200000000004366</v>
      </c>
      <c r="E70" s="55">
        <f t="shared" si="69"/>
        <v>-0.31490000000121654</v>
      </c>
      <c r="F70" s="55">
        <f t="shared" si="69"/>
        <v>1.2400000000000091</v>
      </c>
      <c r="G70" s="55">
        <f t="shared" si="69"/>
        <v>6.6100000000000136</v>
      </c>
      <c r="H70" s="55">
        <f t="shared" si="69"/>
        <v>2.7399999999997817</v>
      </c>
      <c r="I70" s="55">
        <f t="shared" si="69"/>
        <v>15.959199999999328</v>
      </c>
      <c r="J70" s="55">
        <f t="shared" si="69"/>
        <v>4.3299999999999272</v>
      </c>
      <c r="K70" s="55">
        <f t="shared" si="69"/>
        <v>3.8883999999980006</v>
      </c>
      <c r="L70" s="55">
        <f t="shared" si="69"/>
        <v>3.5199999999986176</v>
      </c>
      <c r="M70" s="55">
        <f t="shared" ref="M70:AG70" si="70">+M64-M69</f>
        <v>1.9399999999999409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85.242699999994784</v>
      </c>
    </row>
    <row r="71" spans="1:34" ht="101.25" customHeight="1" x14ac:dyDescent="0.25">
      <c r="A71" s="74" t="s">
        <v>96</v>
      </c>
      <c r="B71" s="14" t="s">
        <v>123</v>
      </c>
      <c r="C71" s="14" t="s">
        <v>125</v>
      </c>
      <c r="D71" s="14"/>
      <c r="E71" s="14"/>
      <c r="F71" s="14"/>
      <c r="G71" s="14"/>
      <c r="H71" s="14"/>
      <c r="I71" s="14" t="s">
        <v>126</v>
      </c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124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7" sqref="AH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3070.83</v>
      </c>
      <c r="C12" s="25">
        <v>3714.27</v>
      </c>
      <c r="D12" s="25">
        <v>250.2</v>
      </c>
      <c r="E12" s="25">
        <v>3526.1</v>
      </c>
      <c r="F12" s="25">
        <v>1768.24</v>
      </c>
      <c r="G12" s="25">
        <v>1208.3499999999999</v>
      </c>
      <c r="H12" s="25">
        <v>5939.32</v>
      </c>
      <c r="I12" s="25">
        <v>5804.29</v>
      </c>
      <c r="J12" s="25">
        <v>5402.58</v>
      </c>
      <c r="K12" s="25">
        <v>3706.98</v>
      </c>
      <c r="L12" s="25">
        <v>2327.62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36718.780000000006</v>
      </c>
      <c r="AI12" s="25">
        <v>36400.35</v>
      </c>
      <c r="AJ12" s="66">
        <f>+AI12-AH12</f>
        <v>-318.43000000000757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588</v>
      </c>
      <c r="C15" s="22">
        <v>261.5</v>
      </c>
      <c r="D15" s="22">
        <v>0</v>
      </c>
      <c r="E15" s="22">
        <v>49</v>
      </c>
      <c r="F15" s="22">
        <v>108</v>
      </c>
      <c r="G15" s="22">
        <v>43</v>
      </c>
      <c r="H15" s="22">
        <v>0</v>
      </c>
      <c r="I15" s="22">
        <v>408</v>
      </c>
      <c r="J15" s="22">
        <v>386</v>
      </c>
      <c r="K15" s="22">
        <v>101.5</v>
      </c>
      <c r="L15" s="22">
        <v>243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2188</v>
      </c>
    </row>
    <row r="16" spans="1:36" s="31" customFormat="1" x14ac:dyDescent="0.25">
      <c r="A16" s="29" t="s">
        <v>20</v>
      </c>
      <c r="B16" s="30">
        <v>92</v>
      </c>
      <c r="C16" s="30">
        <v>86</v>
      </c>
      <c r="D16" s="30">
        <v>21</v>
      </c>
      <c r="E16" s="30">
        <v>76</v>
      </c>
      <c r="F16" s="30">
        <v>75</v>
      </c>
      <c r="G16" s="30">
        <v>6</v>
      </c>
      <c r="H16" s="30">
        <v>55</v>
      </c>
      <c r="I16" s="30">
        <v>62</v>
      </c>
      <c r="J16" s="30">
        <v>83</v>
      </c>
      <c r="K16" s="30">
        <v>103</v>
      </c>
      <c r="L16" s="30">
        <v>35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694</v>
      </c>
      <c r="AJ16" s="67"/>
    </row>
    <row r="17" spans="1:36" customFormat="1" x14ac:dyDescent="0.25">
      <c r="A17" s="45" t="s">
        <v>27</v>
      </c>
      <c r="B17" s="21">
        <f>B16*$B$8</f>
        <v>644.91999999999996</v>
      </c>
      <c r="C17" s="21">
        <f>C16*$B$8</f>
        <v>602.86</v>
      </c>
      <c r="D17" s="21">
        <f t="shared" ref="D17:AG17" si="2">D16*$B$8</f>
        <v>147.21</v>
      </c>
      <c r="E17" s="21">
        <f t="shared" si="2"/>
        <v>532.76</v>
      </c>
      <c r="F17" s="21">
        <f t="shared" si="2"/>
        <v>525.75</v>
      </c>
      <c r="G17" s="21">
        <f t="shared" si="2"/>
        <v>42.06</v>
      </c>
      <c r="H17" s="21">
        <f t="shared" si="2"/>
        <v>385.55</v>
      </c>
      <c r="I17" s="21">
        <f t="shared" si="2"/>
        <v>434.62</v>
      </c>
      <c r="J17" s="21">
        <f t="shared" si="2"/>
        <v>581.82999999999993</v>
      </c>
      <c r="K17" s="21">
        <f t="shared" si="2"/>
        <v>722.03</v>
      </c>
      <c r="L17" s="21">
        <f t="shared" si="2"/>
        <v>245.35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4864.9400000000005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>
        <v>15</v>
      </c>
      <c r="H18" s="32">
        <v>229</v>
      </c>
      <c r="I18" s="32">
        <v>133</v>
      </c>
      <c r="J18" s="32">
        <v>151</v>
      </c>
      <c r="K18" s="32">
        <v>231</v>
      </c>
      <c r="L18" s="32">
        <v>33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792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117.6</v>
      </c>
      <c r="H19" s="21">
        <f t="shared" si="3"/>
        <v>1795.36</v>
      </c>
      <c r="I19" s="21">
        <f t="shared" si="3"/>
        <v>1042.72</v>
      </c>
      <c r="J19" s="21">
        <f t="shared" si="3"/>
        <v>1183.8399999999999</v>
      </c>
      <c r="K19" s="21">
        <f t="shared" si="3"/>
        <v>1811.04</v>
      </c>
      <c r="L19" s="21">
        <f t="shared" si="3"/>
        <v>258.71999999999997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6209.28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92</v>
      </c>
      <c r="C22" s="19">
        <f t="shared" ref="C22:AG23" si="5">+C16+C18+C20</f>
        <v>86</v>
      </c>
      <c r="D22" s="19">
        <f t="shared" si="5"/>
        <v>21</v>
      </c>
      <c r="E22" s="19">
        <f t="shared" si="5"/>
        <v>76</v>
      </c>
      <c r="F22" s="19">
        <f t="shared" si="5"/>
        <v>75</v>
      </c>
      <c r="G22" s="19">
        <f t="shared" si="5"/>
        <v>21</v>
      </c>
      <c r="H22" s="19">
        <f t="shared" si="5"/>
        <v>284</v>
      </c>
      <c r="I22" s="19">
        <f t="shared" si="5"/>
        <v>195</v>
      </c>
      <c r="J22" s="19">
        <f t="shared" si="5"/>
        <v>234</v>
      </c>
      <c r="K22" s="19">
        <f t="shared" si="5"/>
        <v>334</v>
      </c>
      <c r="L22" s="19">
        <f t="shared" si="5"/>
        <v>68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1486</v>
      </c>
    </row>
    <row r="23" spans="1:36" customFormat="1" x14ac:dyDescent="0.25">
      <c r="A23" s="46" t="s">
        <v>26</v>
      </c>
      <c r="B23" s="18">
        <f>+B17+B19+B21</f>
        <v>644.91999999999996</v>
      </c>
      <c r="C23" s="18">
        <f t="shared" si="5"/>
        <v>602.86</v>
      </c>
      <c r="D23" s="18">
        <f t="shared" si="5"/>
        <v>147.21</v>
      </c>
      <c r="E23" s="18">
        <f t="shared" si="5"/>
        <v>532.76</v>
      </c>
      <c r="F23" s="18">
        <f t="shared" si="5"/>
        <v>525.75</v>
      </c>
      <c r="G23" s="18">
        <f t="shared" si="5"/>
        <v>159.66</v>
      </c>
      <c r="H23" s="18">
        <f t="shared" si="5"/>
        <v>2180.91</v>
      </c>
      <c r="I23" s="18">
        <f t="shared" si="5"/>
        <v>1477.3400000000001</v>
      </c>
      <c r="J23" s="18">
        <f t="shared" si="5"/>
        <v>1765.6699999999998</v>
      </c>
      <c r="K23" s="18">
        <f t="shared" si="5"/>
        <v>2533.0699999999997</v>
      </c>
      <c r="L23" s="18">
        <f t="shared" si="5"/>
        <v>504.06999999999994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11074.22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>
        <v>9.4600000000000009</v>
      </c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9.4600000000000009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66.314599999999999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66.314599999999999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>
        <v>38.83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38.83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304.42719999999997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304.42719999999997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9.4600000000000009</v>
      </c>
      <c r="F38" s="19">
        <f t="shared" si="15"/>
        <v>0</v>
      </c>
      <c r="G38" s="19">
        <f t="shared" si="15"/>
        <v>0</v>
      </c>
      <c r="H38" s="19">
        <f t="shared" si="15"/>
        <v>38.83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48.29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66.314599999999999</v>
      </c>
      <c r="F39" s="18">
        <f t="shared" si="15"/>
        <v>0</v>
      </c>
      <c r="G39" s="18">
        <f t="shared" si="15"/>
        <v>0</v>
      </c>
      <c r="H39" s="18">
        <f t="shared" si="15"/>
        <v>304.42719999999997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370.74179999999996</v>
      </c>
    </row>
    <row r="40" spans="1:34" x14ac:dyDescent="0.25">
      <c r="A40" s="13" t="s">
        <v>43</v>
      </c>
      <c r="B40" s="35">
        <v>5.94</v>
      </c>
      <c r="C40" s="35"/>
      <c r="D40" s="35"/>
      <c r="E40" s="35">
        <v>10.86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16.8</v>
      </c>
    </row>
    <row r="41" spans="1:34" customFormat="1" x14ac:dyDescent="0.25">
      <c r="A41" s="45" t="s">
        <v>44</v>
      </c>
      <c r="B41" s="21">
        <f>B40*$B$8</f>
        <v>41.639400000000002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76.128599999999992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117.768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>
        <v>18.760000000000002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18.760000000000002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147.07840000000002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147.07840000000002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5.94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10.86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18.760000000000002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35.56</v>
      </c>
    </row>
    <row r="47" spans="1:34" customFormat="1" x14ac:dyDescent="0.25">
      <c r="A47" s="46" t="s">
        <v>48</v>
      </c>
      <c r="B47" s="18">
        <f>+B41+B43+B45</f>
        <v>41.639400000000002</v>
      </c>
      <c r="C47" s="18">
        <f t="shared" si="19"/>
        <v>0</v>
      </c>
      <c r="D47" s="18">
        <f t="shared" si="19"/>
        <v>0</v>
      </c>
      <c r="E47" s="18">
        <f t="shared" si="19"/>
        <v>76.128599999999992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147.07840000000002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264.84640000000002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1332.33</v>
      </c>
      <c r="C49" s="43">
        <v>2405.59</v>
      </c>
      <c r="D49" s="43">
        <v>47.2</v>
      </c>
      <c r="E49" s="43">
        <v>2809.53</v>
      </c>
      <c r="F49" s="43">
        <v>845.43</v>
      </c>
      <c r="G49" s="43">
        <v>761.21</v>
      </c>
      <c r="H49" s="43">
        <v>121.2</v>
      </c>
      <c r="I49" s="43">
        <v>3174.86</v>
      </c>
      <c r="J49" s="43"/>
      <c r="K49" s="43">
        <v>975.92</v>
      </c>
      <c r="L49" s="43">
        <v>1348.26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13821.530000000002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86.19</v>
      </c>
      <c r="C52" s="43">
        <v>180.94</v>
      </c>
      <c r="D52" s="43"/>
      <c r="E52" s="43"/>
      <c r="F52" s="43"/>
      <c r="G52" s="43"/>
      <c r="H52" s="43">
        <v>2671.59</v>
      </c>
      <c r="I52" s="43"/>
      <c r="J52" s="43">
        <v>2553.34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5492.06</v>
      </c>
    </row>
    <row r="53" spans="1:34" x14ac:dyDescent="0.25">
      <c r="A53" s="17" t="s">
        <v>18</v>
      </c>
      <c r="B53" s="43">
        <v>216.89</v>
      </c>
      <c r="C53" s="43">
        <v>264.67</v>
      </c>
      <c r="D53" s="43">
        <v>73.94</v>
      </c>
      <c r="E53" s="43"/>
      <c r="F53" s="43">
        <v>269.35000000000002</v>
      </c>
      <c r="G53" s="43">
        <v>244.42</v>
      </c>
      <c r="H53" s="43">
        <v>636.20000000000005</v>
      </c>
      <c r="I53" s="43">
        <v>599.25</v>
      </c>
      <c r="J53" s="43">
        <v>535.11</v>
      </c>
      <c r="K53" s="43"/>
      <c r="L53" s="43">
        <v>184.62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3024.4500000000003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>
        <v>37.07</v>
      </c>
      <c r="I54" s="43"/>
      <c r="J54" s="43"/>
      <c r="K54" s="43">
        <v>5.45</v>
      </c>
      <c r="L54" s="43">
        <v>58.18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100.7</v>
      </c>
    </row>
    <row r="55" spans="1:34" x14ac:dyDescent="0.25">
      <c r="A55" s="17" t="s">
        <v>52</v>
      </c>
      <c r="B55" s="43">
        <v>164.04</v>
      </c>
      <c r="C55" s="43"/>
      <c r="D55" s="43">
        <v>0</v>
      </c>
      <c r="E55" s="43">
        <v>0</v>
      </c>
      <c r="F55" s="43">
        <v>13.99</v>
      </c>
      <c r="G55" s="43"/>
      <c r="H55" s="43"/>
      <c r="I55" s="43">
        <v>146.85</v>
      </c>
      <c r="J55" s="43"/>
      <c r="K55" s="43">
        <v>94.94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419.82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10.19</v>
      </c>
      <c r="I58" s="43"/>
      <c r="J58" s="43">
        <v>19.43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29.619999999999997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3074.0093999999999</v>
      </c>
      <c r="C64" s="51">
        <f t="shared" ref="C64:AG64" si="21">+C15+C23+C31+C39+C47+C48+C49+C50+C51+C52+C53+C54+C55+C56+C57+C58+C59+C60+C61+C62+C63</f>
        <v>3715.5600000000004</v>
      </c>
      <c r="D64" s="51">
        <f t="shared" si="21"/>
        <v>268.35000000000002</v>
      </c>
      <c r="E64" s="51">
        <f t="shared" si="21"/>
        <v>3533.7332000000001</v>
      </c>
      <c r="F64" s="51">
        <f t="shared" si="21"/>
        <v>1762.5199999999998</v>
      </c>
      <c r="G64" s="51">
        <f t="shared" si="21"/>
        <v>1208.29</v>
      </c>
      <c r="H64" s="51">
        <f t="shared" si="21"/>
        <v>5961.587199999999</v>
      </c>
      <c r="I64" s="51">
        <f t="shared" si="21"/>
        <v>5806.3000000000011</v>
      </c>
      <c r="J64" s="51">
        <f t="shared" si="21"/>
        <v>5406.6284000000005</v>
      </c>
      <c r="K64" s="51">
        <f t="shared" si="21"/>
        <v>3710.8799999999997</v>
      </c>
      <c r="L64" s="51">
        <f t="shared" si="21"/>
        <v>2338.1299999999997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36785.9882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3070.83</v>
      </c>
      <c r="C67" s="55">
        <f t="shared" ref="C67:L67" si="23">C12</f>
        <v>3714.27</v>
      </c>
      <c r="D67" s="55">
        <f t="shared" si="23"/>
        <v>250.2</v>
      </c>
      <c r="E67" s="55">
        <f t="shared" si="23"/>
        <v>3526.1</v>
      </c>
      <c r="F67" s="55">
        <f t="shared" si="23"/>
        <v>1768.24</v>
      </c>
      <c r="G67" s="55">
        <f t="shared" si="23"/>
        <v>1208.3499999999999</v>
      </c>
      <c r="H67" s="55">
        <f t="shared" si="23"/>
        <v>5939.32</v>
      </c>
      <c r="I67" s="55">
        <f t="shared" si="23"/>
        <v>5804.29</v>
      </c>
      <c r="J67" s="55">
        <f t="shared" si="23"/>
        <v>5402.58</v>
      </c>
      <c r="K67" s="55">
        <f t="shared" si="23"/>
        <v>3706.98</v>
      </c>
      <c r="L67" s="55">
        <f t="shared" si="23"/>
        <v>2327.62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36718.780000000006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3070.83</v>
      </c>
      <c r="C69" s="57">
        <f t="shared" ref="C69:AG69" si="25">+C67+C68</f>
        <v>3714.27</v>
      </c>
      <c r="D69" s="57">
        <f t="shared" si="25"/>
        <v>250.2</v>
      </c>
      <c r="E69" s="57">
        <f t="shared" si="25"/>
        <v>3526.1</v>
      </c>
      <c r="F69" s="57">
        <f t="shared" si="25"/>
        <v>1768.24</v>
      </c>
      <c r="G69" s="57">
        <f t="shared" si="25"/>
        <v>1208.3499999999999</v>
      </c>
      <c r="H69" s="57">
        <f t="shared" si="25"/>
        <v>5939.32</v>
      </c>
      <c r="I69" s="57">
        <f t="shared" si="25"/>
        <v>5804.29</v>
      </c>
      <c r="J69" s="57">
        <f t="shared" si="25"/>
        <v>5402.58</v>
      </c>
      <c r="K69" s="57">
        <f t="shared" si="25"/>
        <v>3706.98</v>
      </c>
      <c r="L69" s="57">
        <f t="shared" si="25"/>
        <v>2327.62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36718.780000000006</v>
      </c>
    </row>
    <row r="70" spans="1:34" customFormat="1" ht="15" customHeight="1" x14ac:dyDescent="0.25">
      <c r="A70" s="56" t="s">
        <v>95</v>
      </c>
      <c r="B70" s="55">
        <f t="shared" ref="B70:AG70" si="26">+B64-B69</f>
        <v>3.1793999999999869</v>
      </c>
      <c r="C70" s="55">
        <f t="shared" si="26"/>
        <v>1.2900000000004184</v>
      </c>
      <c r="D70" s="55">
        <f t="shared" si="26"/>
        <v>18.150000000000034</v>
      </c>
      <c r="E70" s="55">
        <f t="shared" si="26"/>
        <v>7.6332000000002154</v>
      </c>
      <c r="F70" s="55">
        <f t="shared" si="26"/>
        <v>-5.7200000000002547</v>
      </c>
      <c r="G70" s="55">
        <f t="shared" si="26"/>
        <v>-5.999999999994543E-2</v>
      </c>
      <c r="H70" s="55">
        <f t="shared" si="26"/>
        <v>22.26719999999932</v>
      </c>
      <c r="I70" s="55">
        <f t="shared" si="26"/>
        <v>2.0100000000011278</v>
      </c>
      <c r="J70" s="55">
        <f t="shared" si="26"/>
        <v>4.0484000000005835</v>
      </c>
      <c r="K70" s="55">
        <f t="shared" si="26"/>
        <v>3.8999999999996362</v>
      </c>
      <c r="L70" s="55">
        <f t="shared" si="26"/>
        <v>10.509999999999764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67.208200000000886</v>
      </c>
    </row>
    <row r="71" spans="1:34" ht="112.5" customHeight="1" x14ac:dyDescent="0.25">
      <c r="A71" s="74" t="s">
        <v>96</v>
      </c>
      <c r="B71" s="14"/>
      <c r="C71" s="14"/>
      <c r="D71" s="14" t="s">
        <v>127</v>
      </c>
      <c r="E71" s="14" t="s">
        <v>130</v>
      </c>
      <c r="F71" s="14" t="s">
        <v>131</v>
      </c>
      <c r="G71" s="14"/>
      <c r="H71" s="14" t="s">
        <v>133</v>
      </c>
      <c r="I71" s="14"/>
      <c r="J71" s="14"/>
      <c r="K71" s="14"/>
      <c r="L71" s="14" t="s">
        <v>134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128</v>
      </c>
      <c r="F72" s="12" t="s">
        <v>132</v>
      </c>
      <c r="L72" s="12" t="s">
        <v>135</v>
      </c>
    </row>
    <row r="73" spans="1:34" x14ac:dyDescent="0.25">
      <c r="D73" s="12" t="s">
        <v>129</v>
      </c>
      <c r="L73" s="12" t="s">
        <v>136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986.63</v>
      </c>
      <c r="C12" s="25">
        <v>2930.75</v>
      </c>
      <c r="D12" s="25">
        <v>4040.77</v>
      </c>
      <c r="E12" s="25">
        <v>1831.67</v>
      </c>
      <c r="F12" s="25">
        <v>405.93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10195.75</v>
      </c>
      <c r="AI12" s="25">
        <v>10110.780000000001</v>
      </c>
      <c r="AJ12" s="66">
        <f>+AI12-AH12</f>
        <v>-84.969999999999345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89</v>
      </c>
      <c r="C15" s="22">
        <v>53</v>
      </c>
      <c r="D15" s="22">
        <v>213.5</v>
      </c>
      <c r="E15" s="22">
        <v>160.5</v>
      </c>
      <c r="F15" s="22">
        <v>36.5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552.5</v>
      </c>
    </row>
    <row r="16" spans="1:36" s="31" customFormat="1" x14ac:dyDescent="0.25">
      <c r="A16" s="29" t="s">
        <v>20</v>
      </c>
      <c r="B16" s="30">
        <v>60</v>
      </c>
      <c r="C16" s="30">
        <v>121</v>
      </c>
      <c r="D16" s="30">
        <v>20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203</v>
      </c>
      <c r="AJ16" s="67"/>
    </row>
    <row r="17" spans="1:36" customFormat="1" x14ac:dyDescent="0.25">
      <c r="A17" s="45" t="s">
        <v>27</v>
      </c>
      <c r="B17" s="21">
        <f>B16*$B$8</f>
        <v>420.59999999999997</v>
      </c>
      <c r="C17" s="21">
        <f>C16*$B$8</f>
        <v>848.20999999999992</v>
      </c>
      <c r="D17" s="21">
        <f t="shared" ref="D17:AG17" si="2">D16*$B$8</f>
        <v>140.19999999999999</v>
      </c>
      <c r="E17" s="21">
        <f t="shared" si="2"/>
        <v>14.02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1423.03</v>
      </c>
    </row>
    <row r="18" spans="1:36" s="31" customFormat="1" x14ac:dyDescent="0.25">
      <c r="A18" s="29" t="s">
        <v>23</v>
      </c>
      <c r="B18" s="32"/>
      <c r="C18" s="32"/>
      <c r="D18" s="32">
        <v>146</v>
      </c>
      <c r="E18" s="32">
        <v>54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200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1144.6399999999999</v>
      </c>
      <c r="E19" s="21">
        <f t="shared" si="3"/>
        <v>423.36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1568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60</v>
      </c>
      <c r="C22" s="19">
        <f t="shared" ref="C22:AG23" si="5">+C16+C18+C20</f>
        <v>121</v>
      </c>
      <c r="D22" s="19">
        <f t="shared" si="5"/>
        <v>166</v>
      </c>
      <c r="E22" s="19">
        <f t="shared" si="5"/>
        <v>56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403</v>
      </c>
    </row>
    <row r="23" spans="1:36" customFormat="1" x14ac:dyDescent="0.25">
      <c r="A23" s="46" t="s">
        <v>26</v>
      </c>
      <c r="B23" s="18">
        <f>+B17+B19+B21</f>
        <v>420.59999999999997</v>
      </c>
      <c r="C23" s="18">
        <f t="shared" si="5"/>
        <v>848.20999999999992</v>
      </c>
      <c r="D23" s="18">
        <f t="shared" si="5"/>
        <v>1284.8399999999999</v>
      </c>
      <c r="E23" s="18">
        <f t="shared" si="5"/>
        <v>437.38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2991.0299999999997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>
        <v>16.48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16.48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129.20320000000001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129.20320000000001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16.48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16.48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129.20320000000001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129.20320000000001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385.89</v>
      </c>
      <c r="C49" s="43">
        <v>1523.08</v>
      </c>
      <c r="D49" s="43">
        <v>2162.19</v>
      </c>
      <c r="E49" s="43">
        <v>1095.42</v>
      </c>
      <c r="F49" s="43">
        <v>188.11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5354.69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92.54</v>
      </c>
      <c r="C53" s="43">
        <v>380.51</v>
      </c>
      <c r="D53" s="43">
        <v>250.54</v>
      </c>
      <c r="E53" s="43">
        <v>138.08000000000001</v>
      </c>
      <c r="F53" s="43">
        <v>181.07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1042.74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126.05</v>
      </c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126.05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988.03</v>
      </c>
      <c r="C64" s="51">
        <f t="shared" ref="C64:AG64" si="21">+C15+C23+C31+C39+C47+C48+C49+C50+C51+C52+C53+C54+C55+C56+C57+C58+C59+C60+C61+C62+C63</f>
        <v>2930.8500000000004</v>
      </c>
      <c r="D64" s="51">
        <f t="shared" si="21"/>
        <v>4040.2731999999996</v>
      </c>
      <c r="E64" s="51">
        <f t="shared" si="21"/>
        <v>1831.38</v>
      </c>
      <c r="F64" s="51">
        <f t="shared" si="21"/>
        <v>405.68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10196.2132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986.63</v>
      </c>
      <c r="C67" s="55">
        <f t="shared" ref="C67:L67" si="23">C12</f>
        <v>2930.75</v>
      </c>
      <c r="D67" s="55">
        <f t="shared" si="23"/>
        <v>4040.77</v>
      </c>
      <c r="E67" s="55">
        <f t="shared" si="23"/>
        <v>1831.67</v>
      </c>
      <c r="F67" s="55">
        <f t="shared" si="23"/>
        <v>405.93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10195.75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986.63</v>
      </c>
      <c r="C69" s="57">
        <f t="shared" ref="C69:AG69" si="25">+C67+C68</f>
        <v>2930.75</v>
      </c>
      <c r="D69" s="57">
        <f t="shared" si="25"/>
        <v>4040.77</v>
      </c>
      <c r="E69" s="57">
        <f t="shared" si="25"/>
        <v>1831.67</v>
      </c>
      <c r="F69" s="57">
        <f t="shared" si="25"/>
        <v>405.93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10195.75</v>
      </c>
    </row>
    <row r="70" spans="1:34" customFormat="1" ht="15" customHeight="1" x14ac:dyDescent="0.25">
      <c r="A70" s="56" t="s">
        <v>95</v>
      </c>
      <c r="B70" s="55">
        <f t="shared" ref="B70:AG70" si="26">+B64-B69</f>
        <v>1.3999999999999773</v>
      </c>
      <c r="C70" s="55">
        <f t="shared" si="26"/>
        <v>0.1000000000003638</v>
      </c>
      <c r="D70" s="55">
        <f t="shared" si="26"/>
        <v>-0.49680000000034852</v>
      </c>
      <c r="E70" s="55">
        <f t="shared" si="26"/>
        <v>-0.28999999999996362</v>
      </c>
      <c r="F70" s="55">
        <f t="shared" si="26"/>
        <v>-0.25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0.46320000000002892</v>
      </c>
    </row>
    <row r="71" spans="1:34" ht="95.25" customHeight="1" x14ac:dyDescent="0.25">
      <c r="A71" s="74" t="s">
        <v>96</v>
      </c>
      <c r="B71" s="14" t="s">
        <v>137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7459.6</v>
      </c>
      <c r="C12" s="25">
        <v>5620.71</v>
      </c>
      <c r="D12" s="25">
        <v>2889.28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15969.590000000002</v>
      </c>
      <c r="AI12" s="25">
        <v>15914.64</v>
      </c>
      <c r="AJ12" s="66">
        <f>+AI12-AH12</f>
        <v>-54.950000000002547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989</v>
      </c>
      <c r="C15" s="22">
        <v>1029.5</v>
      </c>
      <c r="D15" s="22">
        <v>464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2482.5</v>
      </c>
    </row>
    <row r="16" spans="1:36" s="31" customFormat="1" x14ac:dyDescent="0.25">
      <c r="A16" s="29" t="s">
        <v>20</v>
      </c>
      <c r="B16" s="30">
        <v>126</v>
      </c>
      <c r="C16" s="30">
        <v>112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238</v>
      </c>
      <c r="AJ16" s="67"/>
    </row>
    <row r="17" spans="1:36" customFormat="1" x14ac:dyDescent="0.25">
      <c r="A17" s="45" t="s">
        <v>27</v>
      </c>
      <c r="B17" s="21">
        <f>B16*$B$8</f>
        <v>883.26</v>
      </c>
      <c r="C17" s="21">
        <f>C16*$B$8</f>
        <v>785.12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1668.38</v>
      </c>
    </row>
    <row r="18" spans="1:36" s="31" customFormat="1" x14ac:dyDescent="0.25">
      <c r="A18" s="29" t="s">
        <v>23</v>
      </c>
      <c r="B18" s="32">
        <v>30</v>
      </c>
      <c r="C18" s="32">
        <v>22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52</v>
      </c>
      <c r="AJ18" s="67"/>
    </row>
    <row r="19" spans="1:36" customFormat="1" x14ac:dyDescent="0.25">
      <c r="A19" s="45" t="s">
        <v>27</v>
      </c>
      <c r="B19" s="21">
        <f>B18*$B$9</f>
        <v>235.2</v>
      </c>
      <c r="C19" s="21">
        <f t="shared" ref="C19:AG19" si="3">C18*$B$9</f>
        <v>172.48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407.67999999999995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156</v>
      </c>
      <c r="C22" s="19">
        <f t="shared" ref="C22:AG23" si="5">+C16+C18+C20</f>
        <v>134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290</v>
      </c>
    </row>
    <row r="23" spans="1:36" customFormat="1" x14ac:dyDescent="0.25">
      <c r="A23" s="46" t="s">
        <v>26</v>
      </c>
      <c r="B23" s="18">
        <f>+B17+B19+B21</f>
        <v>1118.46</v>
      </c>
      <c r="C23" s="18">
        <f t="shared" si="5"/>
        <v>957.6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2076.06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5.93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5.93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41.569299999999998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41.569299999999998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5.93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5.93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41.569299999999998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41.569299999999998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4020.45</v>
      </c>
      <c r="C49" s="43">
        <v>2667.43</v>
      </c>
      <c r="D49" s="43">
        <v>2065.06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8752.9399999999987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1300.01</v>
      </c>
      <c r="C53" s="43"/>
      <c r="D53" s="43">
        <v>346.18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1646.19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34.479999999999997</v>
      </c>
      <c r="C55" s="43">
        <v>926.46</v>
      </c>
      <c r="D55" s="43">
        <v>15.42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976.36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7462.4</v>
      </c>
      <c r="C64" s="51">
        <f t="shared" ref="C64:AG64" si="21">+C15+C23+C31+C39+C47+C48+C49+C50+C51+C52+C53+C54+C55+C56+C57+C58+C59+C60+C61+C62+C63</f>
        <v>5622.5592999999999</v>
      </c>
      <c r="D64" s="51">
        <f t="shared" si="21"/>
        <v>2890.66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15975.619299999998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7459.6</v>
      </c>
      <c r="C67" s="55">
        <f t="shared" ref="C67:L67" si="23">C12</f>
        <v>5620.71</v>
      </c>
      <c r="D67" s="55">
        <f t="shared" si="23"/>
        <v>2889.28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15969.590000000002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7459.6</v>
      </c>
      <c r="C69" s="57">
        <f t="shared" ref="C69:AG69" si="25">+C67+C68</f>
        <v>5620.71</v>
      </c>
      <c r="D69" s="57">
        <f t="shared" si="25"/>
        <v>2889.28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15969.590000000002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2.7999999999992724</v>
      </c>
      <c r="C70" s="55">
        <f t="shared" si="26"/>
        <v>1.8492999999998574</v>
      </c>
      <c r="D70" s="55">
        <f t="shared" si="26"/>
        <v>1.3799999999996544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6.0292999999987842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523.5</v>
      </c>
      <c r="C12" s="25">
        <v>1401.17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1924.67</v>
      </c>
      <c r="AI12" s="25">
        <v>1906.29</v>
      </c>
      <c r="AJ12" s="66">
        <f>+AI12-AH12</f>
        <v>-18.380000000000109</v>
      </c>
    </row>
    <row r="13" spans="1:36" ht="19.5" customHeight="1" x14ac:dyDescent="0.25">
      <c r="A13" s="24" t="s">
        <v>117</v>
      </c>
      <c r="B13" s="25"/>
      <c r="C13" s="25">
        <v>24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24</v>
      </c>
      <c r="AI13" s="25"/>
      <c r="AJ13" s="66">
        <f>+AI13-AH13</f>
        <v>-24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23</v>
      </c>
      <c r="C15" s="22">
        <v>56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79</v>
      </c>
    </row>
    <row r="16" spans="1:36" s="31" customFormat="1" x14ac:dyDescent="0.25">
      <c r="A16" s="29" t="s">
        <v>20</v>
      </c>
      <c r="B16" s="30">
        <v>4</v>
      </c>
      <c r="C16" s="30">
        <v>56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60</v>
      </c>
      <c r="AJ16" s="67"/>
    </row>
    <row r="17" spans="1:36" customFormat="1" x14ac:dyDescent="0.25">
      <c r="A17" s="45" t="s">
        <v>27</v>
      </c>
      <c r="B17" s="21">
        <f>B16*$B$8</f>
        <v>28.04</v>
      </c>
      <c r="C17" s="21">
        <f>C16*$B$8</f>
        <v>392.56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420.6</v>
      </c>
    </row>
    <row r="18" spans="1:36" s="31" customFormat="1" x14ac:dyDescent="0.25">
      <c r="A18" s="29" t="s">
        <v>23</v>
      </c>
      <c r="B18" s="32"/>
      <c r="C18" s="32">
        <v>36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36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282.24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282.24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</v>
      </c>
      <c r="C22" s="19">
        <f t="shared" ref="C22:AG23" si="5">+C16+C18+C20</f>
        <v>92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96</v>
      </c>
    </row>
    <row r="23" spans="1:36" customFormat="1" x14ac:dyDescent="0.25">
      <c r="A23" s="46" t="s">
        <v>26</v>
      </c>
      <c r="B23" s="18">
        <f>+B17+B19+B21</f>
        <v>28.04</v>
      </c>
      <c r="C23" s="18">
        <f t="shared" si="5"/>
        <v>674.8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702.83999999999992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416.9</v>
      </c>
      <c r="C49" s="43">
        <v>519.71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936.61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45.71</v>
      </c>
      <c r="C53" s="43">
        <v>106.02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151.72999999999999</v>
      </c>
    </row>
    <row r="54" spans="1:34" x14ac:dyDescent="0.25">
      <c r="A54" s="17" t="s">
        <v>114</v>
      </c>
      <c r="B54" s="43"/>
      <c r="C54" s="43">
        <v>53.06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53.06</v>
      </c>
    </row>
    <row r="55" spans="1:34" x14ac:dyDescent="0.25">
      <c r="A55" s="17" t="s">
        <v>52</v>
      </c>
      <c r="B55" s="43">
        <v>10.57</v>
      </c>
      <c r="C55" s="43">
        <v>18.71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29.28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524.22</v>
      </c>
      <c r="C64" s="51">
        <f t="shared" ref="C64:AG64" si="21">+C15+C23+C31+C39+C47+C48+C49+C50+C51+C52+C53+C54+C55+C56+C57+C58+C59+C60+C61+C62+C63</f>
        <v>1428.3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1952.52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523.5</v>
      </c>
      <c r="C67" s="55">
        <f t="shared" ref="C67:L67" si="23">C12</f>
        <v>1401.17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1924.67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24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523.5</v>
      </c>
      <c r="C69" s="57">
        <f t="shared" ref="C69:AG69" si="25">+C67+C68</f>
        <v>1425.17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1948.67</v>
      </c>
    </row>
    <row r="70" spans="1:34" customFormat="1" ht="15" customHeight="1" x14ac:dyDescent="0.25">
      <c r="A70" s="56" t="s">
        <v>95</v>
      </c>
      <c r="B70" s="55">
        <f t="shared" ref="B70:AG70" si="26">+B64-B69</f>
        <v>0.72000000000002728</v>
      </c>
      <c r="C70" s="55">
        <f t="shared" si="26"/>
        <v>3.1299999999998818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3.8499999999999091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C13" sqref="C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757.83</v>
      </c>
      <c r="C12" s="25">
        <v>878.19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1636.02</v>
      </c>
      <c r="AI12" s="25"/>
      <c r="AJ12" s="66">
        <f>+AI12-AH12</f>
        <v>-1636.02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9.5</v>
      </c>
    </row>
    <row r="16" spans="1:36" s="31" customFormat="1" x14ac:dyDescent="0.25">
      <c r="A16" s="29" t="s">
        <v>20</v>
      </c>
      <c r="B16" s="30">
        <v>32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32</v>
      </c>
      <c r="AJ16" s="67"/>
    </row>
    <row r="17" spans="1:36" customFormat="1" x14ac:dyDescent="0.25">
      <c r="A17" s="45" t="s">
        <v>27</v>
      </c>
      <c r="B17" s="21">
        <f>B16*$B$8</f>
        <v>224.32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224.32</v>
      </c>
    </row>
    <row r="18" spans="1:36" s="31" customFormat="1" x14ac:dyDescent="0.25">
      <c r="A18" s="29" t="s">
        <v>23</v>
      </c>
      <c r="B18" s="32"/>
      <c r="C18" s="32">
        <v>44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44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344.96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344.96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32</v>
      </c>
      <c r="C22" s="19">
        <f t="shared" ref="C22:AG23" si="5">+C16+C18+C20</f>
        <v>44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76</v>
      </c>
    </row>
    <row r="23" spans="1:36" customFormat="1" x14ac:dyDescent="0.25">
      <c r="A23" s="46" t="s">
        <v>26</v>
      </c>
      <c r="B23" s="18">
        <f>+B17+B19+B21</f>
        <v>224.32</v>
      </c>
      <c r="C23" s="18">
        <f t="shared" si="5"/>
        <v>344.96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569.28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446.53</v>
      </c>
      <c r="C49" s="43">
        <v>555.77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1002.3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48.32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48.32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29.8</v>
      </c>
      <c r="C55" s="43">
        <v>29.79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59.59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758.46999999999991</v>
      </c>
      <c r="C64" s="51">
        <f t="shared" ref="C64:AG64" si="21">+C15+C23+C31+C39+C47+C48+C49+C50+C51+C52+C53+C54+C55+C56+C57+C58+C59+C60+C61+C62+C63</f>
        <v>930.52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1688.9899999999998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757.83</v>
      </c>
      <c r="C67" s="55">
        <f t="shared" ref="C67:L67" si="23">C12</f>
        <v>878.19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1636.02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757.83</v>
      </c>
      <c r="C69" s="57">
        <f t="shared" ref="C69:AG69" si="25">+C67+C68</f>
        <v>878.19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1636.02</v>
      </c>
    </row>
    <row r="70" spans="1:34" customFormat="1" ht="15" customHeight="1" x14ac:dyDescent="0.25">
      <c r="A70" s="56" t="s">
        <v>95</v>
      </c>
      <c r="B70" s="55">
        <f t="shared" ref="B70:AG70" si="26">+B64-B69</f>
        <v>0.63999999999987267</v>
      </c>
      <c r="C70" s="55">
        <f t="shared" si="26"/>
        <v>52.329999999999927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52.9699999999998</v>
      </c>
    </row>
    <row r="71" spans="1:34" ht="96" customHeight="1" x14ac:dyDescent="0.25">
      <c r="A71" s="74" t="s">
        <v>96</v>
      </c>
      <c r="B71" s="14"/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7.01</v>
      </c>
      <c r="C8" s="1" t="s">
        <v>38</v>
      </c>
      <c r="D8" s="2"/>
    </row>
    <row r="9" spans="1:36" x14ac:dyDescent="0.25">
      <c r="A9" s="1" t="s">
        <v>22</v>
      </c>
      <c r="B9" s="23">
        <v>7.84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2987.81</v>
      </c>
      <c r="C12" s="25">
        <v>2817.15</v>
      </c>
      <c r="D12" s="25">
        <v>4625.3999999999996</v>
      </c>
      <c r="E12" s="25">
        <v>5351.83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15782.19</v>
      </c>
      <c r="AI12" s="25">
        <v>15669.42</v>
      </c>
      <c r="AJ12" s="66">
        <f>+AI12-AH12</f>
        <v>-112.77000000000044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317.5</v>
      </c>
      <c r="C15" s="22">
        <v>395</v>
      </c>
      <c r="D15" s="22">
        <v>339</v>
      </c>
      <c r="E15" s="22">
        <v>865.5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1917</v>
      </c>
    </row>
    <row r="16" spans="1:36" s="31" customFormat="1" x14ac:dyDescent="0.25">
      <c r="A16" s="29" t="s">
        <v>20</v>
      </c>
      <c r="B16" s="30">
        <v>73</v>
      </c>
      <c r="C16" s="30">
        <v>96</v>
      </c>
      <c r="D16" s="30">
        <v>13</v>
      </c>
      <c r="E16" s="30">
        <v>26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208</v>
      </c>
      <c r="AJ16" s="67"/>
    </row>
    <row r="17" spans="1:36" customFormat="1" x14ac:dyDescent="0.25">
      <c r="A17" s="45" t="s">
        <v>27</v>
      </c>
      <c r="B17" s="21">
        <f>B16*$B$8</f>
        <v>511.72999999999996</v>
      </c>
      <c r="C17" s="21">
        <f>C16*$B$8</f>
        <v>672.96</v>
      </c>
      <c r="D17" s="21">
        <f t="shared" ref="D17:AG17" si="2">D16*$B$8</f>
        <v>91.13</v>
      </c>
      <c r="E17" s="21">
        <f t="shared" si="2"/>
        <v>182.26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1458.0800000000002</v>
      </c>
    </row>
    <row r="18" spans="1:36" s="31" customFormat="1" x14ac:dyDescent="0.25">
      <c r="A18" s="29" t="s">
        <v>23</v>
      </c>
      <c r="B18" s="32"/>
      <c r="C18" s="32"/>
      <c r="D18" s="32">
        <v>217</v>
      </c>
      <c r="E18" s="32">
        <v>133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350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1701.28</v>
      </c>
      <c r="E19" s="21">
        <f t="shared" si="3"/>
        <v>1042.72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2744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73</v>
      </c>
      <c r="C22" s="19">
        <f t="shared" ref="C22:AG23" si="5">+C16+C18+C20</f>
        <v>96</v>
      </c>
      <c r="D22" s="19">
        <f t="shared" si="5"/>
        <v>230</v>
      </c>
      <c r="E22" s="19">
        <f t="shared" si="5"/>
        <v>159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558</v>
      </c>
    </row>
    <row r="23" spans="1:36" customFormat="1" x14ac:dyDescent="0.25">
      <c r="A23" s="46" t="s">
        <v>26</v>
      </c>
      <c r="B23" s="18">
        <f>+B17+B19+B21</f>
        <v>511.72999999999996</v>
      </c>
      <c r="C23" s="18">
        <f t="shared" si="5"/>
        <v>672.96</v>
      </c>
      <c r="D23" s="18">
        <f t="shared" si="5"/>
        <v>1792.4099999999999</v>
      </c>
      <c r="E23" s="18">
        <f t="shared" si="5"/>
        <v>1224.98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4202.08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1794.85</v>
      </c>
      <c r="C49" s="43">
        <v>1432.47</v>
      </c>
      <c r="D49" s="43">
        <v>2162.2600000000002</v>
      </c>
      <c r="E49" s="43">
        <v>2854.66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8244.24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367.03</v>
      </c>
      <c r="C53" s="43">
        <v>298.66000000000003</v>
      </c>
      <c r="D53" s="43">
        <v>347.52</v>
      </c>
      <c r="E53" s="43">
        <v>417.77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1430.98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20.58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20.58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2991.1099999999997</v>
      </c>
      <c r="C64" s="51">
        <f t="shared" ref="C64:AG64" si="21">+C15+C23+C31+C39+C47+C48+C49+C50+C51+C52+C53+C54+C55+C56+C57+C58+C59+C60+C61+C62+C63</f>
        <v>2819.67</v>
      </c>
      <c r="D64" s="51">
        <f t="shared" si="21"/>
        <v>4641.1900000000005</v>
      </c>
      <c r="E64" s="51">
        <f t="shared" si="21"/>
        <v>5362.91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15814.880000000001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2987.81</v>
      </c>
      <c r="C67" s="55">
        <f t="shared" ref="C67:L67" si="23">C12</f>
        <v>2817.15</v>
      </c>
      <c r="D67" s="55">
        <f t="shared" si="23"/>
        <v>4625.3999999999996</v>
      </c>
      <c r="E67" s="55">
        <f t="shared" si="23"/>
        <v>5351.83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15782.19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2987.81</v>
      </c>
      <c r="C69" s="57">
        <f t="shared" ref="C69:AG69" si="25">+C67+C68</f>
        <v>2817.15</v>
      </c>
      <c r="D69" s="57">
        <f t="shared" si="25"/>
        <v>4625.3999999999996</v>
      </c>
      <c r="E69" s="57">
        <f t="shared" si="25"/>
        <v>5351.83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15782.19</v>
      </c>
    </row>
    <row r="70" spans="1:34" customFormat="1" ht="15" customHeight="1" x14ac:dyDescent="0.25">
      <c r="A70" s="56" t="s">
        <v>95</v>
      </c>
      <c r="B70" s="55">
        <f t="shared" ref="B70:AG70" si="26">+B64-B69</f>
        <v>3.2999999999997272</v>
      </c>
      <c r="C70" s="55">
        <f t="shared" si="26"/>
        <v>2.5199999999999818</v>
      </c>
      <c r="D70" s="55">
        <f t="shared" si="26"/>
        <v>15.790000000000873</v>
      </c>
      <c r="E70" s="55">
        <f t="shared" si="26"/>
        <v>11.079999999999927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32.690000000000509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2022-08-27T14:34:08Z</dcterms:modified>
</cp:coreProperties>
</file>