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AGOSTO 2022\"/>
    </mc:Choice>
  </mc:AlternateContent>
  <xr:revisionPtr revIDLastSave="0" documentId="13_ncr:1_{834D62F7-D51B-45B0-B680-6F03F76C8BAA}" xr6:coauthVersionLast="47" xr6:coauthVersionMax="47" xr10:uidLastSave="{00000000-0000-0000-0000-000000000000}"/>
  <bookViews>
    <workbookView xWindow="-120" yWindow="-120" windowWidth="15600" windowHeight="11160" firstSheet="5" activeTab="8" xr2:uid="{00000000-000D-0000-FFFF-FFFF00000000}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Hoja2" sheetId="153" r:id="rId10"/>
    <sheet name="Hoja3" sheetId="154" r:id="rId11"/>
    <sheet name="Hoja4" sheetId="155" r:id="rId12"/>
    <sheet name="SANANTONIO" sheetId="152" r:id="rId13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12">SANANTONIO!$A$1:$H$67</definedName>
    <definedName name="CAJAS">Hoja1!$A$1:$A$37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D53" i="145" s="1"/>
  <c r="C2" i="145"/>
  <c r="C53" i="145" s="1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E25" i="150"/>
  <c r="AD25" i="150"/>
  <c r="AC25" i="150"/>
  <c r="AB25" i="150"/>
  <c r="AA25" i="150"/>
  <c r="Z25" i="150"/>
  <c r="Y25" i="150"/>
  <c r="X25" i="150"/>
  <c r="W25" i="150"/>
  <c r="V25" i="150"/>
  <c r="U25" i="150"/>
  <c r="T25" i="150"/>
  <c r="S25" i="150"/>
  <c r="R25" i="150"/>
  <c r="Q25" i="150"/>
  <c r="P25" i="150"/>
  <c r="O25" i="150"/>
  <c r="N25" i="150"/>
  <c r="M25" i="150"/>
  <c r="L25" i="150"/>
  <c r="K25" i="150"/>
  <c r="J25" i="150"/>
  <c r="I25" i="150"/>
  <c r="H25" i="150"/>
  <c r="G25" i="150"/>
  <c r="F25" i="150"/>
  <c r="E25" i="150"/>
  <c r="D25" i="150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E25" i="149"/>
  <c r="AD25" i="149"/>
  <c r="AC25" i="149"/>
  <c r="AB25" i="149"/>
  <c r="AA25" i="149"/>
  <c r="Z25" i="149"/>
  <c r="Y25" i="149"/>
  <c r="X25" i="149"/>
  <c r="W25" i="149"/>
  <c r="V25" i="149"/>
  <c r="U25" i="149"/>
  <c r="T25" i="149"/>
  <c r="S25" i="149"/>
  <c r="R25" i="149"/>
  <c r="Q25" i="149"/>
  <c r="P25" i="149"/>
  <c r="O25" i="149"/>
  <c r="N25" i="149"/>
  <c r="M25" i="149"/>
  <c r="L25" i="149"/>
  <c r="K25" i="149"/>
  <c r="J25" i="149"/>
  <c r="I25" i="149"/>
  <c r="H25" i="149"/>
  <c r="G25" i="149"/>
  <c r="F25" i="149"/>
  <c r="E25" i="149"/>
  <c r="D25" i="149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D31" i="149" l="1"/>
  <c r="H31" i="149"/>
  <c r="L31" i="149"/>
  <c r="P31" i="149"/>
  <c r="T31" i="149"/>
  <c r="X31" i="149"/>
  <c r="AB31" i="149"/>
  <c r="AF31" i="149"/>
  <c r="D31" i="150"/>
  <c r="H31" i="150"/>
  <c r="L31" i="150"/>
  <c r="P31" i="150"/>
  <c r="T31" i="150"/>
  <c r="X31" i="150"/>
  <c r="AB31" i="150"/>
  <c r="AF31" i="150"/>
  <c r="AF31" i="151"/>
  <c r="AE47" i="152"/>
  <c r="AG69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G47" i="149"/>
  <c r="I47" i="149"/>
  <c r="K47" i="149"/>
  <c r="M47" i="149"/>
  <c r="O47" i="149"/>
  <c r="Q47" i="149"/>
  <c r="S47" i="149"/>
  <c r="U47" i="149"/>
  <c r="W47" i="149"/>
  <c r="Y47" i="149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H23" i="149" l="1"/>
  <c r="F11" i="145" s="1"/>
  <c r="AA64" i="151"/>
  <c r="AA70" i="151" s="1"/>
  <c r="S64" i="151"/>
  <c r="S70" i="151" s="1"/>
  <c r="K64" i="151"/>
  <c r="K70" i="151" s="1"/>
  <c r="C64" i="151"/>
  <c r="C70" i="151" s="1"/>
  <c r="AG64" i="149"/>
  <c r="AG70" i="149" s="1"/>
  <c r="Y64" i="149"/>
  <c r="Y70" i="149" s="1"/>
  <c r="Q64" i="149"/>
  <c r="Q70" i="149" s="1"/>
  <c r="I64" i="149"/>
  <c r="I70" i="149" s="1"/>
  <c r="AF64" i="152"/>
  <c r="AF70" i="152" s="1"/>
  <c r="X64" i="152"/>
  <c r="X70" i="152" s="1"/>
  <c r="P64" i="152"/>
  <c r="P70" i="152" s="1"/>
  <c r="H64" i="152"/>
  <c r="H70" i="152" s="1"/>
  <c r="AE64" i="151"/>
  <c r="AE70" i="151" s="1"/>
  <c r="W64" i="151"/>
  <c r="W70" i="151" s="1"/>
  <c r="O64" i="151"/>
  <c r="O70" i="151" s="1"/>
  <c r="G64" i="151"/>
  <c r="G70" i="151" s="1"/>
  <c r="AC64" i="149"/>
  <c r="AC70" i="149" s="1"/>
  <c r="U64" i="149"/>
  <c r="U70" i="149" s="1"/>
  <c r="M64" i="149"/>
  <c r="M70" i="149" s="1"/>
  <c r="E64" i="149"/>
  <c r="E70" i="149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69" i="148" l="1"/>
  <c r="AB69" i="148"/>
  <c r="D39" i="146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AB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Y23" i="40" s="1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F39" i="40" l="1"/>
  <c r="AE47" i="40"/>
  <c r="AD39" i="40"/>
  <c r="AC23" i="40"/>
  <c r="AA47" i="40"/>
  <c r="X39" i="40"/>
  <c r="AB47" i="40"/>
  <c r="AG23" i="40"/>
  <c r="U23" i="40"/>
  <c r="W47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V31" i="40"/>
  <c r="T31" i="40"/>
  <c r="AH30" i="40"/>
  <c r="B18" i="145" s="1"/>
  <c r="J18" i="145" s="1"/>
  <c r="AG31" i="40"/>
  <c r="AE31" i="40"/>
  <c r="AC31" i="40"/>
  <c r="AA31" i="40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I68" i="40"/>
  <c r="J68" i="40"/>
  <c r="K68" i="40"/>
  <c r="L68" i="40"/>
  <c r="B68" i="40"/>
  <c r="C17" i="40"/>
  <c r="X64" i="40" l="1"/>
  <c r="AD64" i="40"/>
  <c r="AD70" i="40" s="1"/>
  <c r="AA64" i="40"/>
  <c r="AA70" i="40" s="1"/>
  <c r="Y64" i="40"/>
  <c r="Y70" i="40" s="1"/>
  <c r="AB64" i="40"/>
  <c r="AB70" i="40" s="1"/>
  <c r="V64" i="40"/>
  <c r="V70" i="40" s="1"/>
  <c r="Z64" i="40"/>
  <c r="Z70" i="40" s="1"/>
  <c r="L69" i="40"/>
  <c r="AE64" i="40"/>
  <c r="AE70" i="40" s="1"/>
  <c r="T64" i="40"/>
  <c r="T70" i="40" s="1"/>
  <c r="X70" i="40"/>
  <c r="AF64" i="40"/>
  <c r="AF70" i="40" s="1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R64" i="40" l="1"/>
  <c r="R70" i="40" s="1"/>
  <c r="P64" i="40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K23" i="40"/>
  <c r="C30" i="40"/>
  <c r="D30" i="40"/>
  <c r="E30" i="40"/>
  <c r="F30" i="40"/>
  <c r="G30" i="40"/>
  <c r="H30" i="40"/>
  <c r="I30" i="40"/>
  <c r="J30" i="40"/>
  <c r="K30" i="40"/>
  <c r="L30" i="40"/>
  <c r="E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C46" i="40"/>
  <c r="D46" i="40"/>
  <c r="E46" i="40"/>
  <c r="F46" i="40"/>
  <c r="G46" i="40"/>
  <c r="H46" i="40"/>
  <c r="I46" i="40"/>
  <c r="J46" i="40"/>
  <c r="K46" i="40"/>
  <c r="L46" i="40"/>
  <c r="C47" i="40"/>
  <c r="I47" i="40"/>
  <c r="B38" i="40"/>
  <c r="G31" i="40" l="1"/>
  <c r="C31" i="40"/>
  <c r="I39" i="40"/>
  <c r="D39" i="40"/>
  <c r="J39" i="40"/>
  <c r="K47" i="40"/>
  <c r="G47" i="40"/>
  <c r="H39" i="40"/>
  <c r="G23" i="40"/>
  <c r="F39" i="40"/>
  <c r="E23" i="40"/>
  <c r="L39" i="40"/>
  <c r="E47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B23" i="40"/>
  <c r="E64" i="40" l="1"/>
  <c r="E70" i="40" s="1"/>
  <c r="G64" i="40"/>
  <c r="G70" i="40" s="1"/>
  <c r="K64" i="40"/>
  <c r="K70" i="40" s="1"/>
  <c r="L64" i="40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5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5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5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7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7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8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8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9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9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9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9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9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<sst xmlns="http://schemas.openxmlformats.org/spreadsheetml/2006/main" count="743" uniqueCount="134">
  <si>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</si>
  <si>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</si>
  <si>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</si>
  <si>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</si>
  <si>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</si>
  <si>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</si>
  <si>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</si>
  <si>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</si>
  <si>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</si>
  <si>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</si>
  <si>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</si>
  <si>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</si>
  <si>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</si>
  <si>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</si>
  <si>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</si>
  <si>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</si>
  <si>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</si>
  <si>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</si>
  <si>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</si>
  <si>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</si>
  <si>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</si>
  <si>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</si>
  <si>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</si>
  <si>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</si>
  <si>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</si>
  <si>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</si>
  <si>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</si>
  <si>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</si>
  <si>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</si>
  <si>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</si>
  <si>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</si>
  <si>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</si>
  <si>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</si>
  <si>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</si>
  <si>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</si>
  <si>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</si>
  <si>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</si>
  <si>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</si>
  <si>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</si>
  <si>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</si>
  <si>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</si>
  <si>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</si>
  <si>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</si>
  <si>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</si>
  <si>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</si>
  <si>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</si>
  <si>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</si>
  <si>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</si>
  <si>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</si>
  <si>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</si>
  <si>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</si>
  <si>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</si>
  <si>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</si>
  <si>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</si>
  <si>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</si>
  <si>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</si>
  <si>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</si>
  <si>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</si>
  <si>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</si>
  <si>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</si>
  <si>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</si>
  <si>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</si>
  <si>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</si>
  <si>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</si>
  <si>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</si>
  <si>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</si>
  <si>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</si>
  <si>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</si>
  <si>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</si>
  <si>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</si>
  <si>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</si>
  <si>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</si>
  <si>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</si>
  <si>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</si>
  <si>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</si>
  <si>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</si>
  <si>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</si>
  <si>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</si>
  <si>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</si>
  <si>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</si>
  <si>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</si>
  <si>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</si>
  <si>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</si>
  <si>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</si>
  <si>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</si>
  <si>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</si>
  <si>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</si>
  <si>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</si>
  <si>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</si>
  <si>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</si>
  <si>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</si>
  <si>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</si>
  <si>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</si>
  <si>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</si>
  <si>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</si>
  <si>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</si>
  <si>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</si>
  <si>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</si>
  <si>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</si>
  <si>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</si>
  <si>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</si>
  <si>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</si>
  <si>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</si>
  <si>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</si>
  <si>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</si>
  <si>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</si>
  <si>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</si>
  <si>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</si>
  <si>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</si>
  <si>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</si>
  <si>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</si>
  <si>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</si>
  <si>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</si>
  <si>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</si>
  <si>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</si>
  <si>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</si>
  <si>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</si>
  <si>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</si>
  <si>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</si>
  <si>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</si>
  <si>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</si>
  <si>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</si>
  <si>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</si>
  <si>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5.50F/C</t>
  </si>
  <si>
    <t>132F/C</t>
  </si>
  <si>
    <t>106F/C</t>
  </si>
  <si>
    <t>10F/C</t>
  </si>
  <si>
    <t>56F/C</t>
  </si>
  <si>
    <t>7PERIODICOS</t>
  </si>
  <si>
    <t>35PERIODICOS</t>
  </si>
  <si>
    <t>31.50F/C</t>
  </si>
  <si>
    <t>81F/C</t>
  </si>
  <si>
    <t>18F/C</t>
  </si>
  <si>
    <t>FALTANTE DE 10$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</si>
</sst>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168" fontId="7" fillId="5" borderId="1" xfId="0" applyNumberFormat="1" applyFont="1" applyFill="1" applyBorder="1"/>
    <xf numFmtId="169" fontId="7" fillId="5" borderId="1" xfId="0" applyNumberFormat="1" applyFont="1" applyFill="1" applyBorder="1"/>
    <xf numFmtId="170" fontId="7" fillId="5" borderId="1" xfId="0" applyNumberFormat="1" applyFont="1" applyFill="1" applyBorder="1" applyAlignment="1">
      <alignment horizontal="left"/>
    </xf>
    <xf numFmtId="168" fontId="7" fillId="0" borderId="1" xfId="0" applyNumberFormat="1" applyFont="1" applyBorder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/>
    <xf numFmtId="170" fontId="7" fillId="5" borderId="9" xfId="0" applyNumberFormat="1" applyFont="1" applyFill="1" applyBorder="1" applyAlignment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168" fontId="7" fillId="0" borderId="1" xfId="0" applyNumberFormat="1" applyFont="1" applyBorder="1" applyProtection="1">
      <protection locked="0"/>
    </xf>
    <xf numFmtId="168" fontId="7" fillId="0" borderId="9" xfId="0" applyNumberFormat="1" applyFont="1" applyBorder="1" applyProtection="1">
      <protection locked="0"/>
    </xf>
    <xf numFmtId="0" fontId="7" fillId="0" borderId="5" xfId="0" applyFont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167" fontId="12" fillId="5" borderId="9" xfId="0" applyNumberFormat="1" applyFont="1" applyFill="1" applyBorder="1" applyAlignment="1">
      <alignment vertical="center"/>
    </xf>
    <xf numFmtId="167" fontId="12" fillId="0" borderId="9" xfId="0" applyNumberFormat="1" applyFont="1" applyBorder="1" applyAlignment="1">
      <alignment vertical="center"/>
    </xf>
    <xf numFmtId="0" fontId="6" fillId="3" borderId="7" xfId="0" applyFont="1" applyFill="1" applyBorder="1" applyAlignment="1">
      <alignment horizontal="left" vertical="center" wrapText="1"/>
    </xf>
    <xf numFmtId="168" fontId="6" fillId="3" borderId="11" xfId="0" applyNumberFormat="1" applyFont="1" applyFill="1" applyBorder="1" applyAlignment="1">
      <alignment horizontal="center"/>
    </xf>
    <xf numFmtId="168" fontId="6" fillId="3" borderId="7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168" fontId="6" fillId="3" borderId="8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/>
    <xf numFmtId="0" fontId="0" fillId="0" borderId="1" xfId="0" applyBorder="1"/>
    <xf numFmtId="43" fontId="0" fillId="0" borderId="1" xfId="0" applyNumberFormat="1" applyBorder="1"/>
    <xf numFmtId="165" fontId="6" fillId="3" borderId="4" xfId="0" applyNumberFormat="1" applyFont="1" applyFill="1" applyBorder="1" applyAlignment="1">
      <alignment horizontal="center" vertical="center"/>
    </xf>
    <xf numFmtId="167" fontId="6" fillId="7" borderId="1" xfId="0" applyNumberFormat="1" applyFont="1" applyFill="1" applyBorder="1" applyAlignment="1">
      <alignment vertical="center"/>
    </xf>
    <xf numFmtId="171" fontId="0" fillId="0" borderId="1" xfId="0" applyNumberFormat="1" applyBorder="1"/>
    <xf numFmtId="171" fontId="7" fillId="0" borderId="1" xfId="0" applyNumberFormat="1" applyFont="1" applyBorder="1"/>
    <xf numFmtId="170" fontId="12" fillId="0" borderId="9" xfId="0" applyNumberFormat="1" applyFont="1" applyBorder="1" applyAlignment="1">
      <alignment vertical="center"/>
    </xf>
    <xf numFmtId="169" fontId="12" fillId="0" borderId="9" xfId="0" applyNumberFormat="1" applyFont="1" applyBorder="1" applyAlignment="1">
      <alignment vertical="center"/>
    </xf>
    <xf numFmtId="0" fontId="0" fillId="0" borderId="9" xfId="0" applyBorder="1"/>
    <xf numFmtId="0" fontId="0" fillId="2" borderId="0" xfId="0" applyFill="1"/>
    <xf numFmtId="167" fontId="5" fillId="7" borderId="1" xfId="0" applyNumberFormat="1" applyFont="1" applyFill="1" applyBorder="1"/>
    <xf numFmtId="171" fontId="0" fillId="0" borderId="0" xfId="0" applyNumberFormat="1"/>
    <xf numFmtId="168" fontId="6" fillId="3" borderId="10" xfId="0" applyNumberFormat="1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/>
    </xf>
    <xf numFmtId="171" fontId="7" fillId="0" borderId="5" xfId="0" applyNumberFormat="1" applyFont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  <xf numFmtId="4" fontId="6" fillId="3" borderId="7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</cellXfs>
  <cellStyles count="6">
    <cellStyle name="Millares 2" xfId="1" xr:uid="{00000000-0005-0000-0000-000000000000}"/>
    <cellStyle name="Millares 3" xfId="2" xr:uid="{00000000-0005-0000-0000-000001000000}"/>
    <cellStyle name="Millares 4" xfId="3" xr:uid="{00000000-0005-0000-0000-000002000000}"/>
    <cellStyle name="Millares 5" xfId="4" xr:uid="{00000000-0005-0000-0000-000003000000}"/>
    <cellStyle name="Moneda 2" xfId="5" xr:uid="{00000000-0005-0000-0000-000004000000}"/>
    <cellStyle name="Normal" xfId="0" builtinId="0"/>
  </cellStyles>
  <dxfs count="0"/>
  <tableStyles count="1" defaultTableStyle="TableStyleMedium9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79B11-9EBB-4854-88E8-41772452F71F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0D32B-9E78-436B-939E-8DA23E7F284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B9C05-6E7A-4D01-AB5D-C5BCC6982E3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71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105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105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9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customWidth="1"/>
    <col min="2" max="2" width="16" style="73" customWidth="1"/>
    <col min="3" max="3" width="15.7109375" style="73" customWidth="1"/>
    <col min="4" max="4" width="15" style="73" customWidth="1"/>
    <col min="5" max="5" width="13.28515625" style="73" customWidth="1"/>
    <col min="6" max="6" width="14.42578125" style="73" customWidth="1"/>
    <col min="7" max="8" width="13.28515625" style="73" customWidth="1"/>
    <col min="9" max="9" width="16.140625" style="73" customWidth="1"/>
  </cols>
  <sheetData>
    <row r="1" spans="1:10" ht="27" customHeight="1" x14ac:dyDescent="0.25">
      <c r="A1" s="7" t="s">
        <v>99</v>
      </c>
      <c r="B1" s="38" t="s">
        <v>100</v>
      </c>
      <c r="C1" s="38" t="s">
        <v>101</v>
      </c>
      <c r="D1" s="39" t="s">
        <v>102</v>
      </c>
      <c r="E1" s="40" t="s">
        <v>103</v>
      </c>
      <c r="F1" s="40" t="s">
        <v>110</v>
      </c>
      <c r="G1" s="41" t="s">
        <v>112</v>
      </c>
      <c r="H1" s="41" t="s">
        <v>104</v>
      </c>
      <c r="I1" s="40" t="s">
        <v>105</v>
      </c>
      <c r="J1" s="41" t="s">
        <v>106</v>
      </c>
    </row>
    <row r="2" spans="1:10" x14ac:dyDescent="0.25">
      <c r="A2" s="69" t="s">
        <v>89</v>
      </c>
      <c r="B2" s="42">
        <f>AUTOMERCADO!AH12</f>
        <v>74608.280000000013</v>
      </c>
      <c r="C2" s="42">
        <f>MODELO!AH12</f>
        <v>46467.49</v>
      </c>
      <c r="D2" s="42">
        <f>EXQUISITECES!AH12</f>
        <v>7737.71</v>
      </c>
      <c r="E2" s="42">
        <f>HOYADA!AH12</f>
        <v>14284.04</v>
      </c>
      <c r="F2" s="42">
        <f>FARMASTOP!AH12</f>
        <v>3525.8</v>
      </c>
      <c r="G2" s="42">
        <f>BOCAS!AH12</f>
        <v>9860.02</v>
      </c>
      <c r="H2" s="42">
        <f>LAGUNETICA!AH12</f>
        <v>21912.560000000001</v>
      </c>
      <c r="I2" s="42">
        <f>SANANTONIO!AH12</f>
        <v>0</v>
      </c>
      <c r="J2" s="42">
        <f>SUM(B2:I2)</f>
        <v>178395.9</v>
      </c>
    </row>
    <row r="3" spans="1:10" x14ac:dyDescent="0.25">
      <c r="A3" s="45" t="s">
        <v>0</v>
      </c>
      <c r="B3" s="42">
        <f>AUTOMERCADO!AH15</f>
        <v>2205</v>
      </c>
      <c r="C3" s="42">
        <f>MODELO!AH15</f>
        <v>1837.5</v>
      </c>
      <c r="D3" s="42">
        <f>EXQUISITECES!AH15</f>
        <v>418</v>
      </c>
      <c r="E3" s="42">
        <f>HOYADA!AH15</f>
        <v>2043.5</v>
      </c>
      <c r="F3" s="42">
        <f>FARMASTOP!AH15</f>
        <v>234</v>
      </c>
      <c r="G3" s="42">
        <f>BOCAS!AH15</f>
        <v>56.5</v>
      </c>
      <c r="H3" s="42">
        <f>LAGUNETICA!AH15</f>
        <v>1799.5</v>
      </c>
      <c r="I3" s="42">
        <f>SANANTONIO!AH15</f>
        <v>0</v>
      </c>
      <c r="J3" s="42">
        <f t="shared" ref="J3:J52" si="0">SUM(B3:I3)</f>
        <v>8594</v>
      </c>
    </row>
    <row r="4" spans="1:10" x14ac:dyDescent="0.25">
      <c r="A4" s="70" t="s">
        <v>20</v>
      </c>
      <c r="B4" s="42">
        <f>AUTOMERCADO!AH16</f>
        <v>2791</v>
      </c>
      <c r="C4" s="42">
        <f>MODELO!AH16</f>
        <v>1201</v>
      </c>
      <c r="D4" s="42">
        <f>EXQUISITECES!AH16</f>
        <v>223</v>
      </c>
      <c r="E4" s="42">
        <f>HOYADA!AH16</f>
        <v>348</v>
      </c>
      <c r="F4" s="42">
        <f>FARMASTOP!AH16</f>
        <v>64</v>
      </c>
      <c r="G4" s="42">
        <f>BOCAS!AH16</f>
        <v>33</v>
      </c>
      <c r="H4" s="42">
        <f>LAGUNETICA!AH16</f>
        <v>680</v>
      </c>
      <c r="I4" s="42">
        <f>SANANTONIO!AH16</f>
        <v>0</v>
      </c>
      <c r="J4" s="42">
        <f t="shared" si="0"/>
        <v>5340</v>
      </c>
    </row>
    <row r="5" spans="1:10" x14ac:dyDescent="0.25">
      <c r="A5" s="45" t="s">
        <v>27</v>
      </c>
      <c r="B5" s="42">
        <f>AUTOMERCADO!AH17</f>
        <v>21881.439999999999</v>
      </c>
      <c r="C5" s="42">
        <f>MODELO!AH17</f>
        <v>9415.84</v>
      </c>
      <c r="D5" s="42">
        <f>EXQUISITECES!AH17</f>
        <v>1748.32</v>
      </c>
      <c r="E5" s="42">
        <f>HOYADA!AH17</f>
        <v>2728.3199999999997</v>
      </c>
      <c r="F5" s="42">
        <f>FARMASTOP!AH17</f>
        <v>502.4</v>
      </c>
      <c r="G5" s="42">
        <f>BOCAS!AH17</f>
        <v>258.71999999999997</v>
      </c>
      <c r="H5" s="42">
        <f>LAGUNETICA!AH17</f>
        <v>5331.2</v>
      </c>
      <c r="I5" s="42">
        <f>SANANTONIO!AH17</f>
        <v>0</v>
      </c>
      <c r="J5" s="42">
        <f t="shared" si="0"/>
        <v>41866.239999999998</v>
      </c>
    </row>
    <row r="6" spans="1:10" x14ac:dyDescent="0.25">
      <c r="A6" s="70" t="s">
        <v>23</v>
      </c>
      <c r="B6" s="42">
        <f>AUTOMERCADO!AH18</f>
        <v>698</v>
      </c>
      <c r="C6" s="42">
        <f>MODELO!AH18</f>
        <v>1169</v>
      </c>
      <c r="D6" s="42">
        <f>EXQUISITECES!AH18</f>
        <v>21</v>
      </c>
      <c r="E6" s="42">
        <f>HOYADA!AH18</f>
        <v>0</v>
      </c>
      <c r="F6" s="42">
        <f>FARMASTOP!AH18</f>
        <v>20</v>
      </c>
      <c r="G6" s="42">
        <f>BOCAS!AH18</f>
        <v>680</v>
      </c>
      <c r="H6" s="42">
        <f>LAGUNETICA!AH18</f>
        <v>280</v>
      </c>
      <c r="I6" s="42">
        <f>SANANTONIO!AH18</f>
        <v>0</v>
      </c>
      <c r="J6" s="42">
        <f t="shared" si="0"/>
        <v>2868</v>
      </c>
    </row>
    <row r="7" spans="1:10" x14ac:dyDescent="0.25">
      <c r="A7" s="45" t="s">
        <v>27</v>
      </c>
      <c r="B7" s="42">
        <f>AUTOMERCADO!AH19</f>
        <v>5479.2999999999993</v>
      </c>
      <c r="C7" s="42">
        <f>MODELO!AH19</f>
        <v>9176.65</v>
      </c>
      <c r="D7" s="42">
        <f>EXQUISITECES!AH19</f>
        <v>164.85</v>
      </c>
      <c r="E7" s="42">
        <f>HOYADA!AH19</f>
        <v>0</v>
      </c>
      <c r="F7" s="42">
        <f>FARMASTOP!AH19</f>
        <v>156.80000000000001</v>
      </c>
      <c r="G7" s="42">
        <f>BOCAS!AH19</f>
        <v>5338</v>
      </c>
      <c r="H7" s="42">
        <f>LAGUNETICA!AH19</f>
        <v>2198</v>
      </c>
      <c r="I7" s="42">
        <f>SANANTONIO!AH19</f>
        <v>0</v>
      </c>
      <c r="J7" s="42">
        <f t="shared" si="0"/>
        <v>22513.599999999999</v>
      </c>
    </row>
    <row r="8" spans="1:10" x14ac:dyDescent="0.25">
      <c r="A8" s="70" t="s">
        <v>24</v>
      </c>
      <c r="B8" s="42">
        <f>AUTOMERCADO!AH20</f>
        <v>0</v>
      </c>
      <c r="C8" s="42">
        <f>MODELO!AH20</f>
        <v>0</v>
      </c>
      <c r="D8" s="42">
        <f>EXQUISITECES!AH20</f>
        <v>0</v>
      </c>
      <c r="E8" s="42">
        <f>HOYADA!AH20</f>
        <v>0</v>
      </c>
      <c r="F8" s="42">
        <f>FARMASTOP!AH20</f>
        <v>0</v>
      </c>
      <c r="G8" s="42">
        <f>BOCAS!AH20</f>
        <v>0</v>
      </c>
      <c r="H8" s="42">
        <f>LAGUNETICA!AH20</f>
        <v>0</v>
      </c>
      <c r="I8" s="42">
        <f>SANANTONIO!AH20</f>
        <v>0</v>
      </c>
      <c r="J8" s="42">
        <f t="shared" si="0"/>
        <v>0</v>
      </c>
    </row>
    <row r="9" spans="1:10" x14ac:dyDescent="0.25">
      <c r="A9" s="45" t="s">
        <v>27</v>
      </c>
      <c r="B9" s="42">
        <f>AUTOMERCADO!AH21</f>
        <v>0</v>
      </c>
      <c r="C9" s="42">
        <f>MODELO!AH21</f>
        <v>0</v>
      </c>
      <c r="D9" s="42">
        <f>EXQUISITECES!AH21</f>
        <v>0</v>
      </c>
      <c r="E9" s="42">
        <f>HOYADA!AH21</f>
        <v>0</v>
      </c>
      <c r="F9" s="42">
        <f>FARMASTOP!AH21</f>
        <v>0</v>
      </c>
      <c r="G9" s="42">
        <f>BOCAS!AH21</f>
        <v>0</v>
      </c>
      <c r="H9" s="42">
        <f>LAGUNETICA!AH21</f>
        <v>0</v>
      </c>
      <c r="I9" s="42">
        <f>SANANTONIO!AH21</f>
        <v>0</v>
      </c>
      <c r="J9" s="42">
        <f t="shared" si="0"/>
        <v>0</v>
      </c>
    </row>
    <row r="10" spans="1:10" x14ac:dyDescent="0.25">
      <c r="A10" s="46" t="s">
        <v>25</v>
      </c>
      <c r="B10" s="42">
        <f>AUTOMERCADO!AH22</f>
        <v>3489</v>
      </c>
      <c r="C10" s="42">
        <f>MODELO!AH22</f>
        <v>2370</v>
      </c>
      <c r="D10" s="42">
        <f>EXQUISITECES!AH22</f>
        <v>244</v>
      </c>
      <c r="E10" s="42">
        <f>HOYADA!AH22</f>
        <v>348</v>
      </c>
      <c r="F10" s="42">
        <f>FARMASTOP!AH22</f>
        <v>84</v>
      </c>
      <c r="G10" s="42">
        <f>BOCAS!AH22</f>
        <v>713</v>
      </c>
      <c r="H10" s="42">
        <f>LAGUNETICA!AH22</f>
        <v>960</v>
      </c>
      <c r="I10" s="42">
        <f>SANANTONIO!AH22</f>
        <v>0</v>
      </c>
      <c r="J10" s="42">
        <f t="shared" si="0"/>
        <v>8208</v>
      </c>
    </row>
    <row r="11" spans="1:10" x14ac:dyDescent="0.25">
      <c r="A11" s="46" t="s">
        <v>26</v>
      </c>
      <c r="B11" s="42">
        <f>AUTOMERCADO!AH23</f>
        <v>27360.739999999994</v>
      </c>
      <c r="C11" s="42">
        <f>MODELO!AH23</f>
        <v>18592.489999999998</v>
      </c>
      <c r="D11" s="42">
        <f>EXQUISITECES!AH23</f>
        <v>1913.1699999999998</v>
      </c>
      <c r="E11" s="42">
        <f>HOYADA!AH23</f>
        <v>2728.3199999999997</v>
      </c>
      <c r="F11" s="42">
        <f>FARMASTOP!AH23</f>
        <v>659.2</v>
      </c>
      <c r="G11" s="42">
        <f>BOCAS!AH23</f>
        <v>5596.7199999999993</v>
      </c>
      <c r="H11" s="42">
        <f>LAGUNETICA!AH23</f>
        <v>7529.2</v>
      </c>
      <c r="I11" s="42">
        <f>SANANTONIO!AH23</f>
        <v>0</v>
      </c>
      <c r="J11" s="42">
        <f t="shared" si="0"/>
        <v>64379.839999999989</v>
      </c>
    </row>
    <row r="12" spans="1:10" x14ac:dyDescent="0.25">
      <c r="A12" s="45" t="s">
        <v>28</v>
      </c>
      <c r="B12" s="42">
        <f>AUTOMERCADO!AH24</f>
        <v>40</v>
      </c>
      <c r="C12" s="42">
        <f>MODELO!AH24</f>
        <v>0</v>
      </c>
      <c r="D12" s="42">
        <f>EXQUISITECES!AH24</f>
        <v>0</v>
      </c>
      <c r="E12" s="42">
        <f>HOYADA!AH24</f>
        <v>50</v>
      </c>
      <c r="F12" s="42">
        <f>FARMASTOP!AH24</f>
        <v>0</v>
      </c>
      <c r="G12" s="42">
        <f>BOCAS!AH24</f>
        <v>0</v>
      </c>
      <c r="H12" s="42">
        <f>LAGUNETICA!AH24</f>
        <v>0</v>
      </c>
      <c r="I12" s="42">
        <f>SANANTONIO!AH24</f>
        <v>0</v>
      </c>
      <c r="J12" s="42">
        <f t="shared" si="0"/>
        <v>90</v>
      </c>
    </row>
    <row r="13" spans="1:10" x14ac:dyDescent="0.25">
      <c r="A13" s="45" t="s">
        <v>31</v>
      </c>
      <c r="B13" s="42">
        <f>AUTOMERCADO!AH25</f>
        <v>312.39999999999998</v>
      </c>
      <c r="C13" s="42">
        <f>MODELO!AH25</f>
        <v>0</v>
      </c>
      <c r="D13" s="42">
        <f>EXQUISITECES!AH25</f>
        <v>0</v>
      </c>
      <c r="E13" s="42">
        <f>HOYADA!AH25</f>
        <v>390.5</v>
      </c>
      <c r="F13" s="42">
        <f>FARMASTOP!AH25</f>
        <v>0</v>
      </c>
      <c r="G13" s="42">
        <f>BOCAS!AH25</f>
        <v>0</v>
      </c>
      <c r="H13" s="42">
        <f>LAGUNETICA!AH25</f>
        <v>0</v>
      </c>
      <c r="I13" s="42">
        <f>SANANTONIO!AH25</f>
        <v>0</v>
      </c>
      <c r="J13" s="42">
        <f t="shared" si="0"/>
        <v>702.9</v>
      </c>
    </row>
    <row r="14" spans="1:10" x14ac:dyDescent="0.25">
      <c r="A14" s="45" t="s">
        <v>29</v>
      </c>
      <c r="B14" s="42">
        <f>AUTOMERCADO!AH26</f>
        <v>0</v>
      </c>
      <c r="C14" s="42">
        <f>MODELO!AH26</f>
        <v>0</v>
      </c>
      <c r="D14" s="42">
        <f>EXQUISITECES!AH26</f>
        <v>0</v>
      </c>
      <c r="E14" s="42">
        <f>HOYADA!AH26</f>
        <v>0</v>
      </c>
      <c r="F14" s="42">
        <f>FARMASTOP!AH26</f>
        <v>0</v>
      </c>
      <c r="G14" s="42">
        <f>BOCAS!AH26</f>
        <v>0</v>
      </c>
      <c r="H14" s="42">
        <f>LAGUNETICA!AH26</f>
        <v>0</v>
      </c>
      <c r="I14" s="42">
        <f>SANANTONIO!AH26</f>
        <v>0</v>
      </c>
      <c r="J14" s="42">
        <f t="shared" si="0"/>
        <v>0</v>
      </c>
    </row>
    <row r="15" spans="1:10" ht="16.5" customHeight="1" x14ac:dyDescent="0.25">
      <c r="A15" s="45" t="s">
        <v>31</v>
      </c>
      <c r="B15" s="42">
        <f>AUTOMERCADO!AH27</f>
        <v>0</v>
      </c>
      <c r="C15" s="42">
        <f>MODELO!AH27</f>
        <v>0</v>
      </c>
      <c r="D15" s="42">
        <f>EXQUISITECES!AH27</f>
        <v>0</v>
      </c>
      <c r="E15" s="42">
        <f>HOYADA!AH27</f>
        <v>0</v>
      </c>
      <c r="F15" s="42">
        <f>FARMASTOP!AH27</f>
        <v>0</v>
      </c>
      <c r="G15" s="42">
        <f>BOCAS!AH27</f>
        <v>0</v>
      </c>
      <c r="H15" s="42">
        <f>LAGUNETICA!AH27</f>
        <v>0</v>
      </c>
      <c r="I15" s="42">
        <f>SANANTONIO!AH27</f>
        <v>0</v>
      </c>
      <c r="J15" s="42">
        <f t="shared" si="0"/>
        <v>0</v>
      </c>
    </row>
    <row r="16" spans="1:10" x14ac:dyDescent="0.25">
      <c r="A16" s="45" t="s">
        <v>30</v>
      </c>
      <c r="B16" s="42">
        <f>AUTOMERCADO!AH28</f>
        <v>0</v>
      </c>
      <c r="C16" s="42">
        <f>MODELO!AH28</f>
        <v>0</v>
      </c>
      <c r="D16" s="42">
        <f>EXQUISITECES!AH28</f>
        <v>0</v>
      </c>
      <c r="E16" s="42">
        <f>HOYADA!AH28</f>
        <v>0</v>
      </c>
      <c r="F16" s="42">
        <f>FARMASTOP!AH28</f>
        <v>0</v>
      </c>
      <c r="G16" s="42">
        <f>BOCAS!AH28</f>
        <v>0</v>
      </c>
      <c r="H16" s="42">
        <f>LAGUNETICA!AH28</f>
        <v>0</v>
      </c>
      <c r="I16" s="42">
        <f>SANANTONIO!AH28</f>
        <v>0</v>
      </c>
      <c r="J16" s="42">
        <f t="shared" si="0"/>
        <v>0</v>
      </c>
    </row>
    <row r="17" spans="1:10" x14ac:dyDescent="0.25">
      <c r="A17" s="45" t="s">
        <v>31</v>
      </c>
      <c r="B17" s="42">
        <f>AUTOMERCADO!AH29</f>
        <v>0</v>
      </c>
      <c r="C17" s="42">
        <f>MODELO!AH29</f>
        <v>0</v>
      </c>
      <c r="D17" s="42">
        <f>EXQUISITECES!AH29</f>
        <v>0</v>
      </c>
      <c r="E17" s="42">
        <f>HOYADA!AH29</f>
        <v>0</v>
      </c>
      <c r="F17" s="42">
        <f>FARMASTOP!AH29</f>
        <v>0</v>
      </c>
      <c r="G17" s="42">
        <f>BOCAS!AH29</f>
        <v>0</v>
      </c>
      <c r="H17" s="42">
        <f>LAGUNETICA!AH29</f>
        <v>0</v>
      </c>
      <c r="I17" s="42">
        <f>SANANTONIO!AH29</f>
        <v>0</v>
      </c>
      <c r="J17" s="42">
        <f t="shared" si="0"/>
        <v>0</v>
      </c>
    </row>
    <row r="18" spans="1:10" x14ac:dyDescent="0.25">
      <c r="A18" s="46" t="s">
        <v>32</v>
      </c>
      <c r="B18" s="42">
        <f>AUTOMERCADO!AH30</f>
        <v>40</v>
      </c>
      <c r="C18" s="42">
        <f>MODELO!AH30</f>
        <v>0</v>
      </c>
      <c r="D18" s="42">
        <f>EXQUISITECES!AH30</f>
        <v>0</v>
      </c>
      <c r="E18" s="42">
        <f>HOYADA!AH30</f>
        <v>50</v>
      </c>
      <c r="F18" s="42">
        <f>FARMASTOP!AH30</f>
        <v>0</v>
      </c>
      <c r="G18" s="42">
        <f>BOCAS!AH30</f>
        <v>0</v>
      </c>
      <c r="H18" s="42">
        <f>LAGUNETICA!AH30</f>
        <v>0</v>
      </c>
      <c r="I18" s="42">
        <f>SANANTONIO!AH30</f>
        <v>0</v>
      </c>
      <c r="J18" s="42">
        <f t="shared" si="0"/>
        <v>90</v>
      </c>
    </row>
    <row r="19" spans="1:10" x14ac:dyDescent="0.25">
      <c r="A19" s="46" t="s">
        <v>33</v>
      </c>
      <c r="B19" s="42">
        <f>AUTOMERCADO!AH31</f>
        <v>312.39999999999998</v>
      </c>
      <c r="C19" s="42">
        <f>MODELO!AH31</f>
        <v>0</v>
      </c>
      <c r="D19" s="42">
        <f>EXQUISITECES!AH31</f>
        <v>0</v>
      </c>
      <c r="E19" s="42">
        <f>HOYADA!AH31</f>
        <v>390.5</v>
      </c>
      <c r="F19" s="42">
        <f>FARMASTOP!AH31</f>
        <v>0</v>
      </c>
      <c r="G19" s="42">
        <f>BOCAS!AH31</f>
        <v>0</v>
      </c>
      <c r="H19" s="42">
        <f>LAGUNETICA!AH31</f>
        <v>0</v>
      </c>
      <c r="I19" s="42">
        <f>SANANTONIO!AH31</f>
        <v>0</v>
      </c>
      <c r="J19" s="42">
        <f t="shared" si="0"/>
        <v>702.9</v>
      </c>
    </row>
    <row r="20" spans="1:10" x14ac:dyDescent="0.25">
      <c r="A20" s="45" t="s">
        <v>34</v>
      </c>
      <c r="B20" s="42">
        <f>AUTOMERCADO!AH32</f>
        <v>145</v>
      </c>
      <c r="C20" s="42">
        <f>MODELO!AH32</f>
        <v>0</v>
      </c>
      <c r="D20" s="42">
        <f>EXQUISITECES!AH32</f>
        <v>19.68</v>
      </c>
      <c r="E20" s="42">
        <f>HOYADA!AH32</f>
        <v>0</v>
      </c>
      <c r="F20" s="42">
        <f>FARMASTOP!AH32</f>
        <v>0</v>
      </c>
      <c r="G20" s="42">
        <f>BOCAS!AH32</f>
        <v>0</v>
      </c>
      <c r="H20" s="42">
        <f>LAGUNETICA!AH32</f>
        <v>50</v>
      </c>
      <c r="I20" s="42">
        <f>SANANTONIO!AH32</f>
        <v>0</v>
      </c>
      <c r="J20" s="42">
        <f t="shared" si="0"/>
        <v>214.68</v>
      </c>
    </row>
    <row r="21" spans="1:10" x14ac:dyDescent="0.25">
      <c r="A21" s="45" t="s">
        <v>35</v>
      </c>
      <c r="B21" s="42">
        <f>AUTOMERCADO!AH33</f>
        <v>1136.8</v>
      </c>
      <c r="C21" s="42">
        <f>MODELO!AH33</f>
        <v>0</v>
      </c>
      <c r="D21" s="42">
        <f>EXQUISITECES!AH33</f>
        <v>154.2912</v>
      </c>
      <c r="E21" s="42">
        <f>HOYADA!AH33</f>
        <v>0</v>
      </c>
      <c r="F21" s="42">
        <f>FARMASTOP!AH33</f>
        <v>0</v>
      </c>
      <c r="G21" s="42">
        <f>BOCAS!AH33</f>
        <v>0</v>
      </c>
      <c r="H21" s="42">
        <f>LAGUNETICA!AH33</f>
        <v>392</v>
      </c>
      <c r="I21" s="42">
        <f>SANANTONIO!AH33</f>
        <v>0</v>
      </c>
      <c r="J21" s="42">
        <f t="shared" si="0"/>
        <v>1683.0911999999998</v>
      </c>
    </row>
    <row r="22" spans="1:10" x14ac:dyDescent="0.25">
      <c r="A22" s="45" t="s">
        <v>36</v>
      </c>
      <c r="B22" s="42">
        <f>AUTOMERCADO!AH34</f>
        <v>24.93</v>
      </c>
      <c r="C22" s="42">
        <f>MODELO!AH34</f>
        <v>16.73</v>
      </c>
      <c r="D22" s="42">
        <f>EXQUISITECES!AH34</f>
        <v>0</v>
      </c>
      <c r="E22" s="42">
        <f>HOYADA!AH34</f>
        <v>0</v>
      </c>
      <c r="F22" s="42">
        <f>FARMASTOP!AH34</f>
        <v>0</v>
      </c>
      <c r="G22" s="42">
        <f>BOCAS!AH34</f>
        <v>0</v>
      </c>
      <c r="H22" s="42">
        <f>LAGUNETICA!AH34</f>
        <v>0</v>
      </c>
      <c r="I22" s="42">
        <f>SANANTONIO!AH34</f>
        <v>0</v>
      </c>
      <c r="J22" s="42">
        <f t="shared" si="0"/>
        <v>41.66</v>
      </c>
    </row>
    <row r="23" spans="1:10" x14ac:dyDescent="0.25">
      <c r="A23" s="45" t="s">
        <v>35</v>
      </c>
      <c r="B23" s="42">
        <f>AUTOMERCADO!AH35</f>
        <v>195.70049999999998</v>
      </c>
      <c r="C23" s="42">
        <f>MODELO!AH35</f>
        <v>131.3305</v>
      </c>
      <c r="D23" s="42">
        <f>EXQUISITECES!AH35</f>
        <v>0</v>
      </c>
      <c r="E23" s="42">
        <f>HOYADA!AH35</f>
        <v>0</v>
      </c>
      <c r="F23" s="42">
        <f>FARMASTOP!AH35</f>
        <v>0</v>
      </c>
      <c r="G23" s="42">
        <f>BOCAS!AH35</f>
        <v>0</v>
      </c>
      <c r="H23" s="42">
        <f>LAGUNETICA!AH35</f>
        <v>0</v>
      </c>
      <c r="I23" s="42">
        <f>SANANTONIO!AH35</f>
        <v>0</v>
      </c>
      <c r="J23" s="42">
        <f t="shared" si="0"/>
        <v>327.03099999999995</v>
      </c>
    </row>
    <row r="24" spans="1:10" x14ac:dyDescent="0.25">
      <c r="A24" s="45" t="s">
        <v>37</v>
      </c>
      <c r="B24" s="42">
        <f>AUTOMERCADO!AH36</f>
        <v>0</v>
      </c>
      <c r="C24" s="42">
        <f>MODELO!AH36</f>
        <v>0</v>
      </c>
      <c r="D24" s="42">
        <f>EXQUISITECES!AH36</f>
        <v>0</v>
      </c>
      <c r="E24" s="42">
        <f>HOYADA!AH36</f>
        <v>0</v>
      </c>
      <c r="F24" s="42">
        <f>FARMASTOP!AH36</f>
        <v>0</v>
      </c>
      <c r="G24" s="42">
        <f>BOCAS!AH36</f>
        <v>0</v>
      </c>
      <c r="H24" s="42">
        <f>LAGUNETICA!AH36</f>
        <v>0</v>
      </c>
      <c r="I24" s="42">
        <f>SANANTONIO!AH36</f>
        <v>0</v>
      </c>
      <c r="J24" s="42">
        <f t="shared" si="0"/>
        <v>0</v>
      </c>
    </row>
    <row r="25" spans="1:10" x14ac:dyDescent="0.25">
      <c r="A25" s="45" t="s">
        <v>35</v>
      </c>
      <c r="B25" s="42">
        <f>AUTOMERCADO!AH37</f>
        <v>0</v>
      </c>
      <c r="C25" s="42">
        <f>MODELO!AH37</f>
        <v>0</v>
      </c>
      <c r="D25" s="42">
        <f>EXQUISITECES!AH37</f>
        <v>0</v>
      </c>
      <c r="E25" s="42">
        <f>HOYADA!AH37</f>
        <v>0</v>
      </c>
      <c r="F25" s="42">
        <f>FARMASTOP!AH37</f>
        <v>0</v>
      </c>
      <c r="G25" s="42">
        <f>BOCAS!AH37</f>
        <v>0</v>
      </c>
      <c r="H25" s="42">
        <f>LAGUNETICA!AH37</f>
        <v>0</v>
      </c>
      <c r="I25" s="42">
        <f>SANANTONIO!AH37</f>
        <v>0</v>
      </c>
      <c r="J25" s="42">
        <f t="shared" si="0"/>
        <v>0</v>
      </c>
    </row>
    <row r="26" spans="1:10" x14ac:dyDescent="0.25">
      <c r="A26" s="46" t="s">
        <v>41</v>
      </c>
      <c r="B26" s="42">
        <f>AUTOMERCADO!AH38</f>
        <v>169.93</v>
      </c>
      <c r="C26" s="42">
        <f>MODELO!AH38</f>
        <v>16.73</v>
      </c>
      <c r="D26" s="42">
        <f>EXQUISITECES!AH38</f>
        <v>19.68</v>
      </c>
      <c r="E26" s="42">
        <f>HOYADA!AH38</f>
        <v>0</v>
      </c>
      <c r="F26" s="42">
        <f>FARMASTOP!AH38</f>
        <v>0</v>
      </c>
      <c r="G26" s="42">
        <f>BOCAS!AH38</f>
        <v>0</v>
      </c>
      <c r="H26" s="42">
        <f>LAGUNETICA!AH38</f>
        <v>50</v>
      </c>
      <c r="I26" s="42">
        <f>SANANTONIO!AH38</f>
        <v>0</v>
      </c>
      <c r="J26" s="42">
        <f t="shared" si="0"/>
        <v>256.34000000000003</v>
      </c>
    </row>
    <row r="27" spans="1:10" x14ac:dyDescent="0.25">
      <c r="A27" s="46" t="s">
        <v>42</v>
      </c>
      <c r="B27" s="42">
        <f>AUTOMERCADO!AH39</f>
        <v>1332.5004999999999</v>
      </c>
      <c r="C27" s="42">
        <f>MODELO!AH39</f>
        <v>131.3305</v>
      </c>
      <c r="D27" s="42">
        <f>EXQUISITECES!AH39</f>
        <v>154.2912</v>
      </c>
      <c r="E27" s="42">
        <f>HOYADA!AH39</f>
        <v>0</v>
      </c>
      <c r="F27" s="42">
        <f>FARMASTOP!AH39</f>
        <v>0</v>
      </c>
      <c r="G27" s="42">
        <f>BOCAS!AH39</f>
        <v>0</v>
      </c>
      <c r="H27" s="42">
        <f>LAGUNETICA!AH39</f>
        <v>392</v>
      </c>
      <c r="I27" s="42">
        <f>SANANTONIO!AH39</f>
        <v>0</v>
      </c>
      <c r="J27" s="42">
        <f t="shared" si="0"/>
        <v>2010.1221999999998</v>
      </c>
    </row>
    <row r="28" spans="1:10" x14ac:dyDescent="0.25">
      <c r="A28" s="45" t="s">
        <v>43</v>
      </c>
      <c r="B28" s="42">
        <f>AUTOMERCADO!AH40</f>
        <v>208.3</v>
      </c>
      <c r="C28" s="42">
        <f>MODELO!AH40</f>
        <v>19.13</v>
      </c>
      <c r="D28" s="42">
        <f>EXQUISITECES!AH40</f>
        <v>0</v>
      </c>
      <c r="E28" s="42">
        <f>HOYADA!AH40</f>
        <v>28.43</v>
      </c>
      <c r="F28" s="42">
        <f>FARMASTOP!AH40</f>
        <v>9.56</v>
      </c>
      <c r="G28" s="42">
        <f>BOCAS!AH40</f>
        <v>0</v>
      </c>
      <c r="H28" s="42">
        <f>LAGUNETICA!AH40</f>
        <v>0</v>
      </c>
      <c r="I28" s="42">
        <f>SANANTONIO!AH40</f>
        <v>0</v>
      </c>
      <c r="J28" s="42">
        <f t="shared" si="0"/>
        <v>265.42</v>
      </c>
    </row>
    <row r="29" spans="1:10" x14ac:dyDescent="0.25">
      <c r="A29" s="45" t="s">
        <v>44</v>
      </c>
      <c r="B29" s="42">
        <f>AUTOMERCADO!AH41</f>
        <v>1633.0719999999999</v>
      </c>
      <c r="C29" s="42">
        <f>MODELO!AH41</f>
        <v>149.97919999999999</v>
      </c>
      <c r="D29" s="42">
        <f>EXQUISITECES!AH41</f>
        <v>0</v>
      </c>
      <c r="E29" s="42">
        <f>HOYADA!AH41</f>
        <v>222.8912</v>
      </c>
      <c r="F29" s="42">
        <f>FARMASTOP!AH41</f>
        <v>75.046000000000006</v>
      </c>
      <c r="G29" s="42">
        <f>BOCAS!AH41</f>
        <v>0</v>
      </c>
      <c r="H29" s="42">
        <f>LAGUNETICA!AH41</f>
        <v>0</v>
      </c>
      <c r="I29" s="42">
        <f>SANANTONIO!AH41</f>
        <v>0</v>
      </c>
      <c r="J29" s="42">
        <f t="shared" si="0"/>
        <v>2080.9883999999997</v>
      </c>
    </row>
    <row r="30" spans="1:10" x14ac:dyDescent="0.25">
      <c r="A30" s="45" t="s">
        <v>45</v>
      </c>
      <c r="B30" s="42">
        <f>AUTOMERCADO!AH42</f>
        <v>0</v>
      </c>
      <c r="C30" s="42">
        <f>MODELO!AH42</f>
        <v>0</v>
      </c>
      <c r="D30" s="42">
        <f>EXQUISITECES!AH42</f>
        <v>8</v>
      </c>
      <c r="E30" s="42">
        <f>HOYADA!AH42</f>
        <v>0</v>
      </c>
      <c r="F30" s="42">
        <f>FARMASTOP!AH42</f>
        <v>0</v>
      </c>
      <c r="G30" s="42">
        <f>BOCAS!AH42</f>
        <v>0</v>
      </c>
      <c r="H30" s="42">
        <f>LAGUNETICA!AH42</f>
        <v>0</v>
      </c>
      <c r="I30" s="42">
        <f>SANANTONIO!AH42</f>
        <v>0</v>
      </c>
      <c r="J30" s="42">
        <f t="shared" si="0"/>
        <v>8</v>
      </c>
    </row>
    <row r="31" spans="1:10" x14ac:dyDescent="0.25">
      <c r="A31" s="45" t="s">
        <v>44</v>
      </c>
      <c r="B31" s="42">
        <f>AUTOMERCADO!AH43</f>
        <v>0</v>
      </c>
      <c r="C31" s="42">
        <f>MODELO!AH43</f>
        <v>0</v>
      </c>
      <c r="D31" s="42">
        <f>EXQUISITECES!AH43</f>
        <v>62.8</v>
      </c>
      <c r="E31" s="42">
        <f>HOYADA!AH43</f>
        <v>0</v>
      </c>
      <c r="F31" s="42">
        <f>FARMASTOP!AH43</f>
        <v>0</v>
      </c>
      <c r="G31" s="42">
        <f>BOCAS!AH43</f>
        <v>0</v>
      </c>
      <c r="H31" s="42">
        <f>LAGUNETICA!AH43</f>
        <v>0</v>
      </c>
      <c r="I31" s="42">
        <f>SANANTONIO!AH43</f>
        <v>0</v>
      </c>
      <c r="J31" s="42">
        <f t="shared" si="0"/>
        <v>62.8</v>
      </c>
    </row>
    <row r="32" spans="1:10" x14ac:dyDescent="0.25">
      <c r="A32" s="45" t="s">
        <v>46</v>
      </c>
      <c r="B32" s="42">
        <f>AUTOMERCADO!AH44</f>
        <v>0</v>
      </c>
      <c r="C32" s="42">
        <f>MODELO!AH44</f>
        <v>0</v>
      </c>
      <c r="D32" s="42">
        <f>EXQUISITECES!AH44</f>
        <v>0</v>
      </c>
      <c r="E32" s="42">
        <f>HOYADA!AH44</f>
        <v>0</v>
      </c>
      <c r="F32" s="42">
        <f>FARMASTOP!AH44</f>
        <v>0</v>
      </c>
      <c r="G32" s="42">
        <f>BOCAS!AH44</f>
        <v>0</v>
      </c>
      <c r="H32" s="42">
        <f>LAGUNETICA!AH44</f>
        <v>0</v>
      </c>
      <c r="I32" s="42">
        <f>SANANTONIO!AH44</f>
        <v>0</v>
      </c>
      <c r="J32" s="42">
        <f t="shared" si="0"/>
        <v>0</v>
      </c>
    </row>
    <row r="33" spans="1:10" x14ac:dyDescent="0.25">
      <c r="A33" s="45" t="s">
        <v>44</v>
      </c>
      <c r="B33" s="42">
        <f>AUTOMERCADO!AH45</f>
        <v>0</v>
      </c>
      <c r="C33" s="42">
        <f>MODELO!AH45</f>
        <v>0</v>
      </c>
      <c r="D33" s="42">
        <f>EXQUISITECES!AH45</f>
        <v>0</v>
      </c>
      <c r="E33" s="42">
        <f>HOYADA!AH45</f>
        <v>0</v>
      </c>
      <c r="F33" s="42">
        <f>FARMASTOP!AH45</f>
        <v>0</v>
      </c>
      <c r="G33" s="42">
        <f>BOCAS!AH45</f>
        <v>0</v>
      </c>
      <c r="H33" s="42">
        <f>LAGUNETICA!AH45</f>
        <v>0</v>
      </c>
      <c r="I33" s="42">
        <f>SANANTONIO!AH45</f>
        <v>0</v>
      </c>
      <c r="J33" s="42">
        <f t="shared" si="0"/>
        <v>0</v>
      </c>
    </row>
    <row r="34" spans="1:10" x14ac:dyDescent="0.25">
      <c r="A34" s="46" t="s">
        <v>47</v>
      </c>
      <c r="B34" s="42">
        <f>AUTOMERCADO!AH46</f>
        <v>208.3</v>
      </c>
      <c r="C34" s="42">
        <f>MODELO!AH46</f>
        <v>19.13</v>
      </c>
      <c r="D34" s="42">
        <f>EXQUISITECES!AH46</f>
        <v>8</v>
      </c>
      <c r="E34" s="42">
        <f>HOYADA!AH46</f>
        <v>28.43</v>
      </c>
      <c r="F34" s="42">
        <f>FARMASTOP!AH46</f>
        <v>9.56</v>
      </c>
      <c r="G34" s="42">
        <f>BOCAS!AH46</f>
        <v>0</v>
      </c>
      <c r="H34" s="42">
        <f>LAGUNETICA!AH46</f>
        <v>0</v>
      </c>
      <c r="I34" s="42">
        <f>SANANTONIO!AH46</f>
        <v>0</v>
      </c>
      <c r="J34" s="42">
        <f t="shared" si="0"/>
        <v>273.42</v>
      </c>
    </row>
    <row r="35" spans="1:10" x14ac:dyDescent="0.25">
      <c r="A35" s="46" t="s">
        <v>48</v>
      </c>
      <c r="B35" s="42">
        <f>AUTOMERCADO!AH47</f>
        <v>1633.0719999999999</v>
      </c>
      <c r="C35" s="42">
        <f>MODELO!AH47</f>
        <v>149.97919999999999</v>
      </c>
      <c r="D35" s="42">
        <f>EXQUISITECES!AH47</f>
        <v>62.8</v>
      </c>
      <c r="E35" s="42">
        <f>HOYADA!AH47</f>
        <v>222.8912</v>
      </c>
      <c r="F35" s="42">
        <f>FARMASTOP!AH47</f>
        <v>75.046000000000006</v>
      </c>
      <c r="G35" s="42">
        <f>BOCAS!AH47</f>
        <v>0</v>
      </c>
      <c r="H35" s="42">
        <f>LAGUNETICA!AH47</f>
        <v>0</v>
      </c>
      <c r="I35" s="42">
        <f>SANANTONIO!AH47</f>
        <v>0</v>
      </c>
      <c r="J35" s="42">
        <f t="shared" si="0"/>
        <v>2143.7883999999995</v>
      </c>
    </row>
    <row r="36" spans="1:10" x14ac:dyDescent="0.25">
      <c r="A36" s="45" t="s">
        <v>49</v>
      </c>
      <c r="B36" s="42">
        <f>AUTOMERCADO!AH48</f>
        <v>0</v>
      </c>
      <c r="C36" s="42">
        <f>MODELO!AH48</f>
        <v>0</v>
      </c>
      <c r="D36" s="42">
        <f>EXQUISITECES!AH48</f>
        <v>0</v>
      </c>
      <c r="E36" s="42">
        <f>HOYADA!AH48</f>
        <v>0</v>
      </c>
      <c r="F36" s="42">
        <f>FARMASTOP!AH48</f>
        <v>0</v>
      </c>
      <c r="G36" s="42">
        <f>BOCAS!AH48</f>
        <v>0</v>
      </c>
      <c r="H36" s="42">
        <f>LAGUNETICA!AH48</f>
        <v>0</v>
      </c>
      <c r="I36" s="42">
        <f>SANANTONIO!AH48</f>
        <v>0</v>
      </c>
      <c r="J36" s="42">
        <f t="shared" si="0"/>
        <v>0</v>
      </c>
    </row>
    <row r="37" spans="1:10" x14ac:dyDescent="0.25">
      <c r="A37" s="71" t="s">
        <v>14</v>
      </c>
      <c r="B37" s="42">
        <f>AUTOMERCADO!AH49</f>
        <v>35687.550000000003</v>
      </c>
      <c r="C37" s="42">
        <f>MODELO!AH49</f>
        <v>15697.98</v>
      </c>
      <c r="D37" s="42">
        <f>EXQUISITECES!AH49</f>
        <v>4251.5599999999995</v>
      </c>
      <c r="E37" s="42">
        <f>HOYADA!AH49</f>
        <v>6919.7099999999991</v>
      </c>
      <c r="F37" s="42">
        <f>FARMASTOP!AH49</f>
        <v>2412.23</v>
      </c>
      <c r="G37" s="42">
        <f>BOCAS!AH49</f>
        <v>4404.46</v>
      </c>
      <c r="H37" s="42">
        <f>LAGUNETICA!AH49</f>
        <v>10589.78</v>
      </c>
      <c r="I37" s="42">
        <f>SANANTONIO!AH49</f>
        <v>0</v>
      </c>
      <c r="J37" s="42">
        <f t="shared" si="0"/>
        <v>79963.27</v>
      </c>
    </row>
    <row r="38" spans="1:10" x14ac:dyDescent="0.25">
      <c r="A38" s="71" t="s">
        <v>1</v>
      </c>
      <c r="B38" s="42">
        <f>AUTOMERCADO!AH50</f>
        <v>0</v>
      </c>
      <c r="C38" s="42">
        <f>MODELO!AH50</f>
        <v>0</v>
      </c>
      <c r="D38" s="42">
        <f>EXQUISITECES!AH50</f>
        <v>0</v>
      </c>
      <c r="E38" s="42">
        <f>HOYADA!AH50</f>
        <v>0</v>
      </c>
      <c r="F38" s="42">
        <f>FARMASTOP!AH50</f>
        <v>0</v>
      </c>
      <c r="G38" s="42">
        <f>BOCAS!AH50</f>
        <v>0</v>
      </c>
      <c r="H38" s="42">
        <f>LAGUNETICA!AH50</f>
        <v>0</v>
      </c>
      <c r="I38" s="42">
        <f>SANANTONIO!AH50</f>
        <v>0</v>
      </c>
      <c r="J38" s="42">
        <f t="shared" si="0"/>
        <v>0</v>
      </c>
    </row>
    <row r="39" spans="1:10" x14ac:dyDescent="0.25">
      <c r="A39" s="71" t="s">
        <v>7</v>
      </c>
      <c r="B39" s="42">
        <f>AUTOMERCADO!AH51</f>
        <v>0</v>
      </c>
      <c r="C39" s="42">
        <f>MODELO!AH51</f>
        <v>0</v>
      </c>
      <c r="D39" s="42">
        <f>EXQUISITECES!AH51</f>
        <v>0</v>
      </c>
      <c r="E39" s="42">
        <f>HOYADA!AH51</f>
        <v>0</v>
      </c>
      <c r="F39" s="42">
        <f>FARMASTOP!AH51</f>
        <v>0</v>
      </c>
      <c r="G39" s="42">
        <f>BOCAS!AH51</f>
        <v>0</v>
      </c>
      <c r="H39" s="42">
        <f>LAGUNETICA!AH51</f>
        <v>0</v>
      </c>
      <c r="I39" s="42">
        <f>SANANTONIO!AH51</f>
        <v>0</v>
      </c>
      <c r="J39" s="42">
        <f t="shared" si="0"/>
        <v>0</v>
      </c>
    </row>
    <row r="40" spans="1:10" x14ac:dyDescent="0.25">
      <c r="A40" s="71" t="s">
        <v>5</v>
      </c>
      <c r="B40" s="42">
        <f>AUTOMERCADO!AH52</f>
        <v>0</v>
      </c>
      <c r="C40" s="42">
        <f>MODELO!AH52</f>
        <v>5670.6</v>
      </c>
      <c r="D40" s="42">
        <f>EXQUISITECES!AH52</f>
        <v>0</v>
      </c>
      <c r="E40" s="42">
        <f>HOYADA!AH52</f>
        <v>0</v>
      </c>
      <c r="F40" s="42">
        <f>FARMASTOP!AH52</f>
        <v>0</v>
      </c>
      <c r="G40" s="42">
        <f>BOCAS!AH52</f>
        <v>0</v>
      </c>
      <c r="H40" s="42">
        <f>LAGUNETICA!AH52</f>
        <v>0</v>
      </c>
      <c r="I40" s="42">
        <f>SANANTONIO!AH52</f>
        <v>0</v>
      </c>
      <c r="J40" s="42">
        <f t="shared" si="0"/>
        <v>5670.6</v>
      </c>
    </row>
    <row r="41" spans="1:10" x14ac:dyDescent="0.25">
      <c r="A41" s="71" t="s">
        <v>18</v>
      </c>
      <c r="B41" s="42">
        <f>AUTOMERCADO!AH53</f>
        <v>3824.4500000000003</v>
      </c>
      <c r="C41" s="42">
        <f>MODELO!AH53</f>
        <v>3217.6099999999997</v>
      </c>
      <c r="D41" s="42">
        <f>EXQUISITECES!AH53</f>
        <v>883</v>
      </c>
      <c r="E41" s="42">
        <f>HOYADA!AH53</f>
        <v>1951.7200000000003</v>
      </c>
      <c r="F41" s="42">
        <f>FARMASTOP!AH53</f>
        <v>64.14</v>
      </c>
      <c r="G41" s="42">
        <f>BOCAS!AH53</f>
        <v>54.83</v>
      </c>
      <c r="H41" s="42">
        <f>LAGUNETICA!AH53</f>
        <v>1414.77</v>
      </c>
      <c r="I41" s="42">
        <f>SANANTONIO!AH53</f>
        <v>0</v>
      </c>
      <c r="J41" s="42">
        <f t="shared" si="0"/>
        <v>11410.519999999999</v>
      </c>
    </row>
    <row r="42" spans="1:10" x14ac:dyDescent="0.25">
      <c r="A42" s="71" t="s">
        <v>114</v>
      </c>
      <c r="B42" s="42">
        <f>AUTOMERCADO!AH54</f>
        <v>239.17999999999998</v>
      </c>
      <c r="C42" s="42">
        <f>MODELO!AH54</f>
        <v>143.11000000000001</v>
      </c>
      <c r="D42" s="42">
        <f>EXQUISITECES!AH54</f>
        <v>0</v>
      </c>
      <c r="E42" s="42">
        <f>HOYADA!AH54</f>
        <v>0</v>
      </c>
      <c r="F42" s="42">
        <f>FARMASTOP!AH54</f>
        <v>23.52</v>
      </c>
      <c r="G42" s="42">
        <f>BOCAS!AH54</f>
        <v>0</v>
      </c>
      <c r="H42" s="42">
        <f>LAGUNETICA!AH54</f>
        <v>0</v>
      </c>
      <c r="I42" s="42">
        <f>SANANTONIO!AH54</f>
        <v>0</v>
      </c>
      <c r="J42" s="42">
        <f t="shared" si="0"/>
        <v>405.80999999999995</v>
      </c>
    </row>
    <row r="43" spans="1:10" x14ac:dyDescent="0.25">
      <c r="A43" s="71" t="s">
        <v>52</v>
      </c>
      <c r="B43" s="42">
        <f>AUTOMERCADO!AH55</f>
        <v>2075.3200000000002</v>
      </c>
      <c r="C43" s="42">
        <f>MODELO!AH55</f>
        <v>984.78</v>
      </c>
      <c r="D43" s="42">
        <f>EXQUISITECES!AH55</f>
        <v>58.67</v>
      </c>
      <c r="E43" s="42">
        <f>HOYADA!AH55</f>
        <v>32.06</v>
      </c>
      <c r="F43" s="42">
        <f>FARMASTOP!AH55</f>
        <v>59.9</v>
      </c>
      <c r="G43" s="42">
        <f>BOCAS!AH55</f>
        <v>0</v>
      </c>
      <c r="H43" s="42">
        <f>LAGUNETICA!AH55</f>
        <v>175.20999999999998</v>
      </c>
      <c r="I43" s="42">
        <f>SANANTONIO!AH55</f>
        <v>0</v>
      </c>
      <c r="J43" s="42">
        <f t="shared" si="0"/>
        <v>3385.9400000000005</v>
      </c>
    </row>
    <row r="44" spans="1:10" x14ac:dyDescent="0.25">
      <c r="A44" s="71" t="s">
        <v>2</v>
      </c>
      <c r="B44" s="42">
        <f>AUTOMERCADO!AH56</f>
        <v>0</v>
      </c>
      <c r="C44" s="42">
        <f>MODELO!AH56</f>
        <v>0</v>
      </c>
      <c r="D44" s="42">
        <f>EXQUISITECES!AH56</f>
        <v>0</v>
      </c>
      <c r="E44" s="42">
        <f>HOYADA!AH56</f>
        <v>0</v>
      </c>
      <c r="F44" s="42">
        <f>FARMASTOP!AH56</f>
        <v>0</v>
      </c>
      <c r="G44" s="42">
        <f>BOCAS!AH56</f>
        <v>0</v>
      </c>
      <c r="H44" s="42">
        <f>LAGUNETICA!AH56</f>
        <v>0</v>
      </c>
      <c r="I44" s="42">
        <f>SANANTONIO!AH56</f>
        <v>0</v>
      </c>
      <c r="J44" s="42">
        <f t="shared" si="0"/>
        <v>0</v>
      </c>
    </row>
    <row r="45" spans="1:10" x14ac:dyDescent="0.25">
      <c r="A45" s="71" t="s">
        <v>8</v>
      </c>
      <c r="B45" s="42">
        <f>AUTOMERCADO!AH57</f>
        <v>0</v>
      </c>
      <c r="C45" s="42">
        <f>MODELO!AH57</f>
        <v>0</v>
      </c>
      <c r="D45" s="42">
        <f>EXQUISITECES!AH57</f>
        <v>0</v>
      </c>
      <c r="E45" s="42">
        <f>HOYADA!AH57</f>
        <v>0</v>
      </c>
      <c r="F45" s="42">
        <f>FARMASTOP!AH57</f>
        <v>0</v>
      </c>
      <c r="G45" s="42">
        <f>BOCAS!AH57</f>
        <v>0</v>
      </c>
      <c r="H45" s="42">
        <f>LAGUNETICA!AH57</f>
        <v>0</v>
      </c>
      <c r="I45" s="42">
        <f>SANANTONIO!AH57</f>
        <v>0</v>
      </c>
      <c r="J45" s="42">
        <f t="shared" si="0"/>
        <v>0</v>
      </c>
    </row>
    <row r="46" spans="1:10" x14ac:dyDescent="0.25">
      <c r="A46" s="71" t="s">
        <v>15</v>
      </c>
      <c r="B46" s="42">
        <f>AUTOMERCADO!AH58</f>
        <v>0</v>
      </c>
      <c r="C46" s="42">
        <f>MODELO!AH58</f>
        <v>197.38</v>
      </c>
      <c r="D46" s="42">
        <f>EXQUISITECES!AH58</f>
        <v>0</v>
      </c>
      <c r="E46" s="42">
        <f>HOYADA!AH58</f>
        <v>0</v>
      </c>
      <c r="F46" s="42">
        <f>FARMASTOP!AH58</f>
        <v>0</v>
      </c>
      <c r="G46" s="42">
        <f>BOCAS!AH58</f>
        <v>0</v>
      </c>
      <c r="H46" s="42">
        <f>LAGUNETICA!AH58</f>
        <v>0</v>
      </c>
      <c r="I46" s="42">
        <f>SANANTONIO!AH58</f>
        <v>0</v>
      </c>
      <c r="J46" s="42">
        <f t="shared" si="0"/>
        <v>197.38</v>
      </c>
    </row>
    <row r="47" spans="1:10" x14ac:dyDescent="0.25">
      <c r="A47" s="71" t="s">
        <v>6</v>
      </c>
      <c r="B47" s="42">
        <f>AUTOMERCADO!AH59</f>
        <v>0</v>
      </c>
      <c r="C47" s="42">
        <f>MODELO!AH59</f>
        <v>0</v>
      </c>
      <c r="D47" s="42">
        <f>EXQUISITECES!AH59</f>
        <v>0</v>
      </c>
      <c r="E47" s="42">
        <f>HOYADA!AH59</f>
        <v>0</v>
      </c>
      <c r="F47" s="42">
        <f>FARMASTOP!AH59</f>
        <v>0</v>
      </c>
      <c r="G47" s="42">
        <f>BOCAS!AH59</f>
        <v>0</v>
      </c>
      <c r="H47" s="42">
        <f>LAGUNETICA!AH59</f>
        <v>0</v>
      </c>
      <c r="I47" s="42">
        <f>SANANTONIO!AH59</f>
        <v>0</v>
      </c>
      <c r="J47" s="42">
        <f t="shared" si="0"/>
        <v>0</v>
      </c>
    </row>
    <row r="48" spans="1:10" x14ac:dyDescent="0.25">
      <c r="A48" s="71" t="s">
        <v>51</v>
      </c>
      <c r="B48" s="42">
        <f>AUTOMERCADO!AH60</f>
        <v>0</v>
      </c>
      <c r="C48" s="42">
        <f>MODELO!AH60</f>
        <v>0</v>
      </c>
      <c r="D48" s="42">
        <f>EXQUISITECES!AH60</f>
        <v>0</v>
      </c>
      <c r="E48" s="42">
        <f>HOYADA!AH60</f>
        <v>0</v>
      </c>
      <c r="F48" s="42">
        <f>FARMASTOP!AH60</f>
        <v>0</v>
      </c>
      <c r="G48" s="42">
        <f>BOCAS!AH60</f>
        <v>0</v>
      </c>
      <c r="H48" s="42">
        <f>LAGUNETICA!AH60</f>
        <v>0</v>
      </c>
      <c r="I48" s="42">
        <f>SANANTONIO!AH60</f>
        <v>0</v>
      </c>
      <c r="J48" s="42">
        <f t="shared" si="0"/>
        <v>0</v>
      </c>
    </row>
    <row r="49" spans="1:10" x14ac:dyDescent="0.25">
      <c r="A49" s="71" t="s">
        <v>16</v>
      </c>
      <c r="B49" s="42">
        <f>AUTOMERCADO!AH61</f>
        <v>0</v>
      </c>
      <c r="C49" s="42">
        <f>MODELO!AH61</f>
        <v>0</v>
      </c>
      <c r="D49" s="42">
        <f>EXQUISITECES!AH61</f>
        <v>0</v>
      </c>
      <c r="E49" s="42">
        <f>HOYADA!AH61</f>
        <v>0</v>
      </c>
      <c r="F49" s="42">
        <f>FARMASTOP!AH61</f>
        <v>0</v>
      </c>
      <c r="G49" s="42">
        <f>BOCAS!AH61</f>
        <v>0</v>
      </c>
      <c r="H49" s="42">
        <f>LAGUNETICA!AH61</f>
        <v>0</v>
      </c>
      <c r="I49" s="42">
        <f>SANANTONIO!AH61</f>
        <v>0</v>
      </c>
      <c r="J49" s="42">
        <f t="shared" si="0"/>
        <v>0</v>
      </c>
    </row>
    <row r="50" spans="1:10" x14ac:dyDescent="0.25">
      <c r="A50" s="45" t="s">
        <v>4</v>
      </c>
      <c r="B50" s="42">
        <f>AUTOMERCADO!AH62</f>
        <v>0</v>
      </c>
      <c r="C50" s="42">
        <f>MODELO!AH62</f>
        <v>0</v>
      </c>
      <c r="D50" s="42">
        <f>EXQUISITECES!AH62</f>
        <v>0</v>
      </c>
      <c r="E50" s="42">
        <f>HOYADA!AH62</f>
        <v>0</v>
      </c>
      <c r="F50" s="42">
        <f>FARMASTOP!AH62</f>
        <v>27.75</v>
      </c>
      <c r="G50" s="42">
        <f>BOCAS!AH62</f>
        <v>0</v>
      </c>
      <c r="H50" s="42">
        <f>LAGUNETICA!AH62</f>
        <v>0</v>
      </c>
      <c r="I50" s="42">
        <f>SANANTONIO!AH62</f>
        <v>0</v>
      </c>
      <c r="J50" s="42">
        <f t="shared" si="0"/>
        <v>27.75</v>
      </c>
    </row>
    <row r="51" spans="1:10" x14ac:dyDescent="0.25">
      <c r="A51" s="45" t="s">
        <v>17</v>
      </c>
      <c r="B51" s="42">
        <f>AUTOMERCADO!AH63</f>
        <v>1.76</v>
      </c>
      <c r="C51" s="42">
        <f>MODELO!AH63</f>
        <v>0</v>
      </c>
      <c r="D51" s="42">
        <f>EXQUISITECES!AH63</f>
        <v>0</v>
      </c>
      <c r="E51" s="42">
        <f>HOYADA!AH63</f>
        <v>0</v>
      </c>
      <c r="F51" s="42">
        <f>FARMASTOP!AH63</f>
        <v>0</v>
      </c>
      <c r="G51" s="42">
        <f>BOCAS!AH63</f>
        <v>0</v>
      </c>
      <c r="H51" s="42">
        <f>LAGUNETICA!AH63</f>
        <v>0</v>
      </c>
      <c r="I51" s="42">
        <f>SANANTONIO!AH63</f>
        <v>0</v>
      </c>
      <c r="J51" s="42">
        <f t="shared" si="0"/>
        <v>1.76</v>
      </c>
    </row>
    <row r="52" spans="1:10" x14ac:dyDescent="0.25">
      <c r="A52" s="49" t="s">
        <v>92</v>
      </c>
      <c r="B52" s="72">
        <f>AUTOMERCADO!AH64</f>
        <v>74671.972500000003</v>
      </c>
      <c r="C52" s="72">
        <f>MODELO!AH64</f>
        <v>46622.759700000002</v>
      </c>
      <c r="D52" s="72">
        <f>EXQUISITECES!AH64</f>
        <v>7741.4912000000004</v>
      </c>
      <c r="E52" s="72">
        <f>HOYADA!AH64</f>
        <v>14288.7012</v>
      </c>
      <c r="F52" s="72">
        <f>FARMASTOP!AH64</f>
        <v>3555.7859999999996</v>
      </c>
      <c r="G52" s="72">
        <f>BOCAS!AH64</f>
        <v>10112.510000000002</v>
      </c>
      <c r="H52" s="72">
        <f>LAGUNETICA!AH64</f>
        <v>21900.46</v>
      </c>
      <c r="I52" s="72">
        <f>SANANTONIO!AH64</f>
        <v>0</v>
      </c>
      <c r="J52" s="72">
        <f t="shared" si="0"/>
        <v>178893.68059999999</v>
      </c>
    </row>
    <row r="53" spans="1:10" x14ac:dyDescent="0.25">
      <c r="A53" s="54" t="s">
        <v>3</v>
      </c>
      <c r="B53" s="42">
        <f>B2</f>
        <v>74608.280000000013</v>
      </c>
      <c r="C53" s="42">
        <f t="shared" ref="C53:I53" si="1">C2</f>
        <v>46467.49</v>
      </c>
      <c r="D53" s="42">
        <f t="shared" si="1"/>
        <v>7737.71</v>
      </c>
      <c r="E53" s="42">
        <f t="shared" si="1"/>
        <v>14284.04</v>
      </c>
      <c r="F53" s="42">
        <f t="shared" si="1"/>
        <v>3525.8</v>
      </c>
      <c r="G53" s="42">
        <f t="shared" si="1"/>
        <v>9860.02</v>
      </c>
      <c r="H53" s="42">
        <f t="shared" si="1"/>
        <v>21912.560000000001</v>
      </c>
      <c r="I53" s="42">
        <f t="shared" si="1"/>
        <v>0</v>
      </c>
      <c r="J53" s="42">
        <f>J2</f>
        <v>178395.9</v>
      </c>
    </row>
    <row r="54" spans="1:10" x14ac:dyDescent="0.25">
      <c r="A54" s="56" t="s">
        <v>95</v>
      </c>
      <c r="B54" s="42">
        <f>+B52-B53</f>
        <v>63.692499999990105</v>
      </c>
      <c r="C54" s="42">
        <f t="shared" ref="C54:I54" si="2">+C52-C53</f>
        <v>155.26970000000438</v>
      </c>
      <c r="D54" s="42">
        <f t="shared" si="2"/>
        <v>3.7812000000003536</v>
      </c>
      <c r="E54" s="42">
        <f t="shared" si="2"/>
        <v>4.6611999999986438</v>
      </c>
      <c r="F54" s="42">
        <f t="shared" si="2"/>
        <v>29.985999999999422</v>
      </c>
      <c r="G54" s="42">
        <f t="shared" si="2"/>
        <v>252.4900000000016</v>
      </c>
      <c r="H54" s="42">
        <f t="shared" si="2"/>
        <v>-12.100000000002183</v>
      </c>
      <c r="I54" s="42">
        <f t="shared" si="2"/>
        <v>0</v>
      </c>
      <c r="J54" s="42">
        <f>+J52-J53</f>
        <v>497.78059999999823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71"/>
  <sheetViews>
    <sheetView workbookViewId="0">
      <pane xSplit="1" ySplit="4" topLeftCell="AE47" activePane="bottomRight" state="frozen"/>
      <selection pane="topRight" activeCell="B1" sqref="B1"/>
      <selection pane="bottomLeft" activeCell="A5" sqref="A5"/>
      <selection pane="bottomRight" activeCell="AH55" sqref="AH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customWidth="1"/>
    <col min="35" max="35" width="19" style="12" customWidth="1"/>
    <col min="36" max="36" width="22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107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7.84</v>
      </c>
      <c r="C8" s="1" t="s">
        <v>38</v>
      </c>
      <c r="D8" s="2">
        <v>7.81</v>
      </c>
    </row>
    <row r="9" spans="1:36" x14ac:dyDescent="0.25">
      <c r="A9" s="1" t="s">
        <v>22</v>
      </c>
      <c r="B9" s="23">
        <v>7.85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55</v>
      </c>
      <c r="C11" s="5" t="s">
        <v>57</v>
      </c>
      <c r="D11" s="5" t="s">
        <v>58</v>
      </c>
      <c r="E11" s="5" t="s">
        <v>61</v>
      </c>
      <c r="F11" s="5" t="s">
        <v>56</v>
      </c>
      <c r="G11" s="5" t="s">
        <v>58</v>
      </c>
      <c r="H11" s="5" t="s">
        <v>59</v>
      </c>
      <c r="I11" s="5" t="s">
        <v>61</v>
      </c>
      <c r="J11" s="5" t="s">
        <v>64</v>
      </c>
      <c r="K11" s="5" t="s">
        <v>68</v>
      </c>
      <c r="L11" s="5" t="s">
        <v>79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7327.42</v>
      </c>
      <c r="C12" s="25">
        <v>7972.6</v>
      </c>
      <c r="D12" s="25">
        <v>6021.16</v>
      </c>
      <c r="E12" s="25">
        <v>7507.91</v>
      </c>
      <c r="F12" s="25">
        <v>6083.12</v>
      </c>
      <c r="G12" s="25">
        <v>7322.45</v>
      </c>
      <c r="H12" s="25">
        <v>7813.65</v>
      </c>
      <c r="I12" s="25">
        <v>7989.41</v>
      </c>
      <c r="J12" s="25">
        <v>9985.16</v>
      </c>
      <c r="K12" s="25">
        <v>4665.9399999999996</v>
      </c>
      <c r="L12" s="25">
        <v>1919.46</v>
      </c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74608.280000000013</v>
      </c>
      <c r="AI12" s="25">
        <v>73732.960000000006</v>
      </c>
      <c r="AJ12" s="66">
        <f>+AI12-AH12</f>
        <v>-875.32000000000698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>
        <v>595.5</v>
      </c>
      <c r="E15" s="22">
        <v>306.5</v>
      </c>
      <c r="F15" s="22">
        <v>114</v>
      </c>
      <c r="G15" s="22">
        <v>325</v>
      </c>
      <c r="H15" s="22">
        <v>182.5</v>
      </c>
      <c r="I15" s="22"/>
      <c r="J15" s="22">
        <v>88.5</v>
      </c>
      <c r="K15" s="22">
        <v>545</v>
      </c>
      <c r="L15" s="22">
        <v>48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2205</v>
      </c>
    </row>
    <row r="16" spans="1:36" s="31" customFormat="1" x14ac:dyDescent="0.25">
      <c r="A16" s="29" t="s">
        <v>20</v>
      </c>
      <c r="B16" s="30">
        <v>175</v>
      </c>
      <c r="C16" s="30">
        <v>392</v>
      </c>
      <c r="D16" s="30">
        <v>240</v>
      </c>
      <c r="E16" s="30">
        <v>311</v>
      </c>
      <c r="F16" s="30">
        <v>189</v>
      </c>
      <c r="G16" s="30">
        <v>211</v>
      </c>
      <c r="H16" s="30">
        <v>321</v>
      </c>
      <c r="I16" s="30">
        <v>371</v>
      </c>
      <c r="J16" s="30">
        <v>520</v>
      </c>
      <c r="K16" s="30"/>
      <c r="L16" s="30">
        <v>61</v>
      </c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2791</v>
      </c>
      <c r="AJ16" s="67"/>
    </row>
    <row r="17" spans="1:36" customFormat="1" x14ac:dyDescent="0.25">
      <c r="A17" s="45" t="s">
        <v>27</v>
      </c>
      <c r="B17" s="21">
        <f>B16*$B$8</f>
        <v>1372</v>
      </c>
      <c r="C17" s="21">
        <f>C16*$B$8</f>
        <v>3073.2799999999997</v>
      </c>
      <c r="D17" s="21">
        <f t="shared" ref="D17:L17" si="2">D16*$B$8</f>
        <v>1881.6</v>
      </c>
      <c r="E17" s="21">
        <f t="shared" si="2"/>
        <v>2438.2399999999998</v>
      </c>
      <c r="F17" s="21">
        <f t="shared" si="2"/>
        <v>1481.76</v>
      </c>
      <c r="G17" s="21">
        <f t="shared" si="2"/>
        <v>1654.24</v>
      </c>
      <c r="H17" s="21">
        <f t="shared" si="2"/>
        <v>2516.64</v>
      </c>
      <c r="I17" s="21">
        <f t="shared" si="2"/>
        <v>2908.64</v>
      </c>
      <c r="J17" s="21">
        <f t="shared" si="2"/>
        <v>4076.7999999999997</v>
      </c>
      <c r="K17" s="21">
        <f t="shared" si="2"/>
        <v>0</v>
      </c>
      <c r="L17" s="21">
        <f t="shared" si="2"/>
        <v>478.24</v>
      </c>
      <c r="M17" s="21">
        <f t="shared" ref="M17:R17" si="3">M16*$B$8</f>
        <v>0</v>
      </c>
      <c r="N17" s="21">
        <f t="shared" si="3"/>
        <v>0</v>
      </c>
      <c r="O17" s="21">
        <f t="shared" si="3"/>
        <v>0</v>
      </c>
      <c r="P17" s="21">
        <f t="shared" si="3"/>
        <v>0</v>
      </c>
      <c r="Q17" s="21">
        <f t="shared" si="3"/>
        <v>0</v>
      </c>
      <c r="R17" s="21">
        <f t="shared" si="3"/>
        <v>0</v>
      </c>
      <c r="S17" s="21">
        <f t="shared" ref="S17:AG17" si="4">S16*$B$8</f>
        <v>0</v>
      </c>
      <c r="T17" s="21">
        <f t="shared" si="4"/>
        <v>0</v>
      </c>
      <c r="U17" s="21">
        <f t="shared" si="4"/>
        <v>0</v>
      </c>
      <c r="V17" s="21">
        <f t="shared" si="4"/>
        <v>0</v>
      </c>
      <c r="W17" s="21">
        <f t="shared" si="4"/>
        <v>0</v>
      </c>
      <c r="X17" s="21">
        <f t="shared" si="4"/>
        <v>0</v>
      </c>
      <c r="Y17" s="21">
        <f t="shared" si="4"/>
        <v>0</v>
      </c>
      <c r="Z17" s="21">
        <f t="shared" si="4"/>
        <v>0</v>
      </c>
      <c r="AA17" s="21">
        <f t="shared" si="4"/>
        <v>0</v>
      </c>
      <c r="AB17" s="21">
        <f t="shared" si="4"/>
        <v>0</v>
      </c>
      <c r="AC17" s="21">
        <f t="shared" si="4"/>
        <v>0</v>
      </c>
      <c r="AD17" s="21">
        <f t="shared" si="4"/>
        <v>0</v>
      </c>
      <c r="AE17" s="21">
        <f t="shared" si="4"/>
        <v>0</v>
      </c>
      <c r="AF17" s="21">
        <f t="shared" si="4"/>
        <v>0</v>
      </c>
      <c r="AG17" s="21">
        <f t="shared" si="4"/>
        <v>0</v>
      </c>
      <c r="AH17" s="21">
        <f t="shared" si="1"/>
        <v>21881.439999999999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>
        <v>89</v>
      </c>
      <c r="G18" s="32">
        <v>194</v>
      </c>
      <c r="H18" s="32">
        <v>95</v>
      </c>
      <c r="I18" s="32">
        <v>163</v>
      </c>
      <c r="J18" s="32">
        <v>123</v>
      </c>
      <c r="K18" s="32"/>
      <c r="L18" s="32">
        <v>34</v>
      </c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698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L19" si="5">C18*$B$9</f>
        <v>0</v>
      </c>
      <c r="D19" s="21">
        <f t="shared" si="5"/>
        <v>0</v>
      </c>
      <c r="E19" s="21">
        <f t="shared" si="5"/>
        <v>0</v>
      </c>
      <c r="F19" s="21">
        <f t="shared" si="5"/>
        <v>698.65</v>
      </c>
      <c r="G19" s="21">
        <f t="shared" si="5"/>
        <v>1522.8999999999999</v>
      </c>
      <c r="H19" s="21">
        <f t="shared" si="5"/>
        <v>745.75</v>
      </c>
      <c r="I19" s="21">
        <f t="shared" si="5"/>
        <v>1279.55</v>
      </c>
      <c r="J19" s="21">
        <f t="shared" si="5"/>
        <v>965.55</v>
      </c>
      <c r="K19" s="21">
        <f t="shared" si="5"/>
        <v>0</v>
      </c>
      <c r="L19" s="21">
        <f t="shared" si="5"/>
        <v>266.89999999999998</v>
      </c>
      <c r="M19" s="21">
        <f t="shared" ref="M19:R19" si="6">M18*$B$9</f>
        <v>0</v>
      </c>
      <c r="N19" s="21">
        <f t="shared" si="6"/>
        <v>0</v>
      </c>
      <c r="O19" s="21">
        <f t="shared" si="6"/>
        <v>0</v>
      </c>
      <c r="P19" s="21">
        <f t="shared" si="6"/>
        <v>0</v>
      </c>
      <c r="Q19" s="21">
        <f t="shared" si="6"/>
        <v>0</v>
      </c>
      <c r="R19" s="21">
        <f t="shared" si="6"/>
        <v>0</v>
      </c>
      <c r="S19" s="21">
        <f t="shared" ref="S19:AG19" si="7">S18*$B$9</f>
        <v>0</v>
      </c>
      <c r="T19" s="21">
        <f t="shared" si="7"/>
        <v>0</v>
      </c>
      <c r="U19" s="21">
        <f t="shared" si="7"/>
        <v>0</v>
      </c>
      <c r="V19" s="21">
        <f t="shared" si="7"/>
        <v>0</v>
      </c>
      <c r="W19" s="21">
        <f t="shared" si="7"/>
        <v>0</v>
      </c>
      <c r="X19" s="21">
        <f t="shared" si="7"/>
        <v>0</v>
      </c>
      <c r="Y19" s="21">
        <f t="shared" si="7"/>
        <v>0</v>
      </c>
      <c r="Z19" s="21">
        <f t="shared" si="7"/>
        <v>0</v>
      </c>
      <c r="AA19" s="21">
        <f t="shared" si="7"/>
        <v>0</v>
      </c>
      <c r="AB19" s="21">
        <f t="shared" si="7"/>
        <v>0</v>
      </c>
      <c r="AC19" s="21">
        <f t="shared" si="7"/>
        <v>0</v>
      </c>
      <c r="AD19" s="21">
        <f t="shared" si="7"/>
        <v>0</v>
      </c>
      <c r="AE19" s="21">
        <f t="shared" si="7"/>
        <v>0</v>
      </c>
      <c r="AF19" s="21">
        <f t="shared" si="7"/>
        <v>0</v>
      </c>
      <c r="AG19" s="21">
        <f t="shared" si="7"/>
        <v>0</v>
      </c>
      <c r="AH19" s="21">
        <f t="shared" si="1"/>
        <v>5479.2999999999993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L21" si="8">C20*$B$10</f>
        <v>0</v>
      </c>
      <c r="D21" s="21">
        <f t="shared" si="8"/>
        <v>0</v>
      </c>
      <c r="E21" s="21">
        <f t="shared" si="8"/>
        <v>0</v>
      </c>
      <c r="F21" s="21">
        <f t="shared" si="8"/>
        <v>0</v>
      </c>
      <c r="G21" s="21">
        <f t="shared" si="8"/>
        <v>0</v>
      </c>
      <c r="H21" s="21">
        <f t="shared" si="8"/>
        <v>0</v>
      </c>
      <c r="I21" s="21">
        <f t="shared" si="8"/>
        <v>0</v>
      </c>
      <c r="J21" s="21">
        <f t="shared" si="8"/>
        <v>0</v>
      </c>
      <c r="K21" s="21">
        <f t="shared" si="8"/>
        <v>0</v>
      </c>
      <c r="L21" s="21">
        <f t="shared" si="8"/>
        <v>0</v>
      </c>
      <c r="M21" s="21">
        <f t="shared" ref="M21:R21" si="9">M20*$B$10</f>
        <v>0</v>
      </c>
      <c r="N21" s="21">
        <f t="shared" si="9"/>
        <v>0</v>
      </c>
      <c r="O21" s="21">
        <f t="shared" si="9"/>
        <v>0</v>
      </c>
      <c r="P21" s="21">
        <f t="shared" si="9"/>
        <v>0</v>
      </c>
      <c r="Q21" s="21">
        <f t="shared" si="9"/>
        <v>0</v>
      </c>
      <c r="R21" s="21">
        <f t="shared" si="9"/>
        <v>0</v>
      </c>
      <c r="S21" s="21">
        <f t="shared" ref="S21:AG21" si="10">S20*$B$10</f>
        <v>0</v>
      </c>
      <c r="T21" s="21">
        <f t="shared" si="10"/>
        <v>0</v>
      </c>
      <c r="U21" s="21">
        <f t="shared" si="10"/>
        <v>0</v>
      </c>
      <c r="V21" s="21">
        <f t="shared" si="10"/>
        <v>0</v>
      </c>
      <c r="W21" s="21">
        <f t="shared" si="10"/>
        <v>0</v>
      </c>
      <c r="X21" s="21">
        <f t="shared" si="10"/>
        <v>0</v>
      </c>
      <c r="Y21" s="21">
        <f t="shared" si="10"/>
        <v>0</v>
      </c>
      <c r="Z21" s="21">
        <f t="shared" si="10"/>
        <v>0</v>
      </c>
      <c r="AA21" s="21">
        <f t="shared" si="10"/>
        <v>0</v>
      </c>
      <c r="AB21" s="21">
        <f t="shared" si="10"/>
        <v>0</v>
      </c>
      <c r="AC21" s="21">
        <f t="shared" si="10"/>
        <v>0</v>
      </c>
      <c r="AD21" s="21">
        <f t="shared" si="10"/>
        <v>0</v>
      </c>
      <c r="AE21" s="21">
        <f t="shared" si="10"/>
        <v>0</v>
      </c>
      <c r="AF21" s="21">
        <f t="shared" si="10"/>
        <v>0</v>
      </c>
      <c r="AG21" s="21">
        <f t="shared" si="10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175</v>
      </c>
      <c r="C22" s="19">
        <f t="shared" ref="C22:L22" si="11">+C16+C18+C20</f>
        <v>392</v>
      </c>
      <c r="D22" s="19">
        <f t="shared" si="11"/>
        <v>240</v>
      </c>
      <c r="E22" s="19">
        <f t="shared" si="11"/>
        <v>311</v>
      </c>
      <c r="F22" s="19">
        <f t="shared" si="11"/>
        <v>278</v>
      </c>
      <c r="G22" s="19">
        <f t="shared" si="11"/>
        <v>405</v>
      </c>
      <c r="H22" s="19">
        <f t="shared" si="11"/>
        <v>416</v>
      </c>
      <c r="I22" s="19">
        <f t="shared" si="11"/>
        <v>534</v>
      </c>
      <c r="J22" s="19">
        <f t="shared" si="11"/>
        <v>643</v>
      </c>
      <c r="K22" s="19">
        <f t="shared" si="11"/>
        <v>0</v>
      </c>
      <c r="L22" s="19">
        <f t="shared" si="11"/>
        <v>95</v>
      </c>
      <c r="M22" s="19">
        <f t="shared" ref="M22:S22" si="12">+M16+M18+M20</f>
        <v>0</v>
      </c>
      <c r="N22" s="19">
        <f t="shared" si="12"/>
        <v>0</v>
      </c>
      <c r="O22" s="19">
        <f t="shared" si="12"/>
        <v>0</v>
      </c>
      <c r="P22" s="19">
        <f t="shared" si="12"/>
        <v>0</v>
      </c>
      <c r="Q22" s="19">
        <f t="shared" si="12"/>
        <v>0</v>
      </c>
      <c r="R22" s="19">
        <f t="shared" si="12"/>
        <v>0</v>
      </c>
      <c r="S22" s="19">
        <f t="shared" si="12"/>
        <v>0</v>
      </c>
      <c r="T22" s="19">
        <f t="shared" ref="T22:AG22" si="13">+T16+T18+T20</f>
        <v>0</v>
      </c>
      <c r="U22" s="19">
        <f t="shared" si="13"/>
        <v>0</v>
      </c>
      <c r="V22" s="19">
        <f t="shared" si="13"/>
        <v>0</v>
      </c>
      <c r="W22" s="19">
        <f t="shared" si="13"/>
        <v>0</v>
      </c>
      <c r="X22" s="19">
        <f t="shared" si="13"/>
        <v>0</v>
      </c>
      <c r="Y22" s="19">
        <f t="shared" si="13"/>
        <v>0</v>
      </c>
      <c r="Z22" s="19">
        <f t="shared" si="13"/>
        <v>0</v>
      </c>
      <c r="AA22" s="19">
        <f t="shared" si="13"/>
        <v>0</v>
      </c>
      <c r="AB22" s="19">
        <f t="shared" si="13"/>
        <v>0</v>
      </c>
      <c r="AC22" s="19">
        <f t="shared" si="13"/>
        <v>0</v>
      </c>
      <c r="AD22" s="19">
        <f t="shared" si="13"/>
        <v>0</v>
      </c>
      <c r="AE22" s="19">
        <f t="shared" si="13"/>
        <v>0</v>
      </c>
      <c r="AF22" s="19">
        <f t="shared" si="13"/>
        <v>0</v>
      </c>
      <c r="AG22" s="19">
        <f t="shared" si="13"/>
        <v>0</v>
      </c>
      <c r="AH22" s="26">
        <f>+AH16+AH18+AH20</f>
        <v>3489</v>
      </c>
    </row>
    <row r="23" spans="1:36" customFormat="1" x14ac:dyDescent="0.25">
      <c r="A23" s="46" t="s">
        <v>26</v>
      </c>
      <c r="B23" s="18">
        <f>+B17+B19+B21</f>
        <v>1372</v>
      </c>
      <c r="C23" s="18">
        <f t="shared" ref="C23:L23" si="14">+C17+C19+C21</f>
        <v>3073.2799999999997</v>
      </c>
      <c r="D23" s="18">
        <f t="shared" si="14"/>
        <v>1881.6</v>
      </c>
      <c r="E23" s="18">
        <f t="shared" si="14"/>
        <v>2438.2399999999998</v>
      </c>
      <c r="F23" s="18">
        <f t="shared" si="14"/>
        <v>2180.41</v>
      </c>
      <c r="G23" s="18">
        <f t="shared" si="14"/>
        <v>3177.14</v>
      </c>
      <c r="H23" s="18">
        <f t="shared" si="14"/>
        <v>3262.39</v>
      </c>
      <c r="I23" s="18">
        <f t="shared" si="14"/>
        <v>4188.1899999999996</v>
      </c>
      <c r="J23" s="18">
        <f t="shared" si="14"/>
        <v>5042.3499999999995</v>
      </c>
      <c r="K23" s="18">
        <f t="shared" si="14"/>
        <v>0</v>
      </c>
      <c r="L23" s="18">
        <f t="shared" si="14"/>
        <v>745.14</v>
      </c>
      <c r="M23" s="18">
        <f t="shared" ref="M23:S23" si="15">+M17+M19+M21</f>
        <v>0</v>
      </c>
      <c r="N23" s="18">
        <f t="shared" si="15"/>
        <v>0</v>
      </c>
      <c r="O23" s="18">
        <f t="shared" si="15"/>
        <v>0</v>
      </c>
      <c r="P23" s="18">
        <f t="shared" si="15"/>
        <v>0</v>
      </c>
      <c r="Q23" s="18">
        <f t="shared" si="15"/>
        <v>0</v>
      </c>
      <c r="R23" s="18">
        <f t="shared" si="15"/>
        <v>0</v>
      </c>
      <c r="S23" s="18">
        <f t="shared" si="15"/>
        <v>0</v>
      </c>
      <c r="T23" s="18">
        <f t="shared" ref="T23:AG23" si="16">+T17+T19+T21</f>
        <v>0</v>
      </c>
      <c r="U23" s="18">
        <f t="shared" si="16"/>
        <v>0</v>
      </c>
      <c r="V23" s="18">
        <f t="shared" si="16"/>
        <v>0</v>
      </c>
      <c r="W23" s="18">
        <f t="shared" si="16"/>
        <v>0</v>
      </c>
      <c r="X23" s="18">
        <f t="shared" si="16"/>
        <v>0</v>
      </c>
      <c r="Y23" s="18">
        <f t="shared" si="16"/>
        <v>0</v>
      </c>
      <c r="Z23" s="18">
        <f t="shared" si="16"/>
        <v>0</v>
      </c>
      <c r="AA23" s="18">
        <f t="shared" si="16"/>
        <v>0</v>
      </c>
      <c r="AB23" s="18">
        <f t="shared" si="16"/>
        <v>0</v>
      </c>
      <c r="AC23" s="18">
        <f t="shared" si="16"/>
        <v>0</v>
      </c>
      <c r="AD23" s="18">
        <f t="shared" si="16"/>
        <v>0</v>
      </c>
      <c r="AE23" s="18">
        <f t="shared" si="16"/>
        <v>0</v>
      </c>
      <c r="AF23" s="18">
        <f t="shared" si="16"/>
        <v>0</v>
      </c>
      <c r="AG23" s="18">
        <f t="shared" si="16"/>
        <v>0</v>
      </c>
      <c r="AH23" s="47">
        <f t="shared" ref="AH23:AH29" si="17">SUM(B23:AG23)</f>
        <v>27360.739999999994</v>
      </c>
    </row>
    <row r="24" spans="1:36" x14ac:dyDescent="0.25">
      <c r="A24" s="13" t="s">
        <v>28</v>
      </c>
      <c r="B24" s="33">
        <v>40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17"/>
        <v>40</v>
      </c>
    </row>
    <row r="25" spans="1:36" customFormat="1" x14ac:dyDescent="0.25">
      <c r="A25" s="45" t="s">
        <v>31</v>
      </c>
      <c r="B25" s="21">
        <f>B24*$D$8</f>
        <v>312.39999999999998</v>
      </c>
      <c r="C25" s="21">
        <f t="shared" ref="C25:L25" si="18">C24*$D$8</f>
        <v>0</v>
      </c>
      <c r="D25" s="21">
        <f t="shared" si="18"/>
        <v>0</v>
      </c>
      <c r="E25" s="21">
        <f t="shared" si="18"/>
        <v>0</v>
      </c>
      <c r="F25" s="21">
        <f t="shared" si="18"/>
        <v>0</v>
      </c>
      <c r="G25" s="21">
        <f t="shared" si="18"/>
        <v>0</v>
      </c>
      <c r="H25" s="21">
        <f t="shared" si="18"/>
        <v>0</v>
      </c>
      <c r="I25" s="21">
        <f t="shared" si="18"/>
        <v>0</v>
      </c>
      <c r="J25" s="21">
        <f t="shared" si="18"/>
        <v>0</v>
      </c>
      <c r="K25" s="21">
        <f t="shared" si="18"/>
        <v>0</v>
      </c>
      <c r="L25" s="21">
        <f t="shared" si="18"/>
        <v>0</v>
      </c>
      <c r="M25" s="21">
        <f t="shared" ref="M25:AG25" si="19">M24*$D$8</f>
        <v>0</v>
      </c>
      <c r="N25" s="21">
        <f t="shared" si="19"/>
        <v>0</v>
      </c>
      <c r="O25" s="21">
        <f t="shared" si="19"/>
        <v>0</v>
      </c>
      <c r="P25" s="21">
        <f t="shared" si="19"/>
        <v>0</v>
      </c>
      <c r="Q25" s="21">
        <f t="shared" si="19"/>
        <v>0</v>
      </c>
      <c r="R25" s="21">
        <f t="shared" si="19"/>
        <v>0</v>
      </c>
      <c r="S25" s="21">
        <f t="shared" si="19"/>
        <v>0</v>
      </c>
      <c r="T25" s="21">
        <f t="shared" si="19"/>
        <v>0</v>
      </c>
      <c r="U25" s="21">
        <f t="shared" si="19"/>
        <v>0</v>
      </c>
      <c r="V25" s="21">
        <f t="shared" si="19"/>
        <v>0</v>
      </c>
      <c r="W25" s="21">
        <f t="shared" si="19"/>
        <v>0</v>
      </c>
      <c r="X25" s="21">
        <f t="shared" si="19"/>
        <v>0</v>
      </c>
      <c r="Y25" s="21">
        <f t="shared" si="19"/>
        <v>0</v>
      </c>
      <c r="Z25" s="21">
        <f t="shared" si="19"/>
        <v>0</v>
      </c>
      <c r="AA25" s="21">
        <f t="shared" si="19"/>
        <v>0</v>
      </c>
      <c r="AB25" s="21">
        <f t="shared" si="19"/>
        <v>0</v>
      </c>
      <c r="AC25" s="21">
        <f t="shared" si="19"/>
        <v>0</v>
      </c>
      <c r="AD25" s="21">
        <f t="shared" si="19"/>
        <v>0</v>
      </c>
      <c r="AE25" s="21">
        <f t="shared" si="19"/>
        <v>0</v>
      </c>
      <c r="AF25" s="21">
        <f t="shared" si="19"/>
        <v>0</v>
      </c>
      <c r="AG25" s="21">
        <f t="shared" si="19"/>
        <v>0</v>
      </c>
      <c r="AH25" s="48">
        <f t="shared" si="17"/>
        <v>312.39999999999998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17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20">$D$9*C26</f>
        <v>0</v>
      </c>
      <c r="D27" s="21">
        <f t="shared" si="20"/>
        <v>0</v>
      </c>
      <c r="E27" s="21">
        <f t="shared" si="20"/>
        <v>0</v>
      </c>
      <c r="F27" s="21">
        <f t="shared" si="20"/>
        <v>0</v>
      </c>
      <c r="G27" s="21">
        <f t="shared" si="20"/>
        <v>0</v>
      </c>
      <c r="H27" s="21">
        <f t="shared" si="20"/>
        <v>0</v>
      </c>
      <c r="I27" s="21">
        <f t="shared" si="20"/>
        <v>0</v>
      </c>
      <c r="J27" s="21">
        <f t="shared" si="20"/>
        <v>0</v>
      </c>
      <c r="K27" s="21">
        <f t="shared" si="20"/>
        <v>0</v>
      </c>
      <c r="L27" s="21">
        <f t="shared" si="20"/>
        <v>0</v>
      </c>
      <c r="M27" s="21">
        <f t="shared" si="20"/>
        <v>0</v>
      </c>
      <c r="N27" s="21">
        <f t="shared" si="20"/>
        <v>0</v>
      </c>
      <c r="O27" s="21">
        <f t="shared" si="20"/>
        <v>0</v>
      </c>
      <c r="P27" s="21">
        <f t="shared" si="20"/>
        <v>0</v>
      </c>
      <c r="Q27" s="21">
        <f t="shared" si="20"/>
        <v>0</v>
      </c>
      <c r="R27" s="21">
        <f t="shared" si="20"/>
        <v>0</v>
      </c>
      <c r="S27" s="21">
        <f t="shared" si="20"/>
        <v>0</v>
      </c>
      <c r="T27" s="21">
        <f t="shared" si="20"/>
        <v>0</v>
      </c>
      <c r="U27" s="21">
        <f t="shared" si="20"/>
        <v>0</v>
      </c>
      <c r="V27" s="21">
        <f t="shared" si="20"/>
        <v>0</v>
      </c>
      <c r="W27" s="21">
        <f t="shared" si="20"/>
        <v>0</v>
      </c>
      <c r="X27" s="21">
        <f t="shared" si="20"/>
        <v>0</v>
      </c>
      <c r="Y27" s="21">
        <f t="shared" si="20"/>
        <v>0</v>
      </c>
      <c r="Z27" s="21">
        <f t="shared" si="20"/>
        <v>0</v>
      </c>
      <c r="AA27" s="21">
        <f t="shared" si="20"/>
        <v>0</v>
      </c>
      <c r="AB27" s="21">
        <f t="shared" si="20"/>
        <v>0</v>
      </c>
      <c r="AC27" s="21">
        <f t="shared" si="20"/>
        <v>0</v>
      </c>
      <c r="AD27" s="21">
        <f t="shared" si="20"/>
        <v>0</v>
      </c>
      <c r="AE27" s="21">
        <f t="shared" si="20"/>
        <v>0</v>
      </c>
      <c r="AF27" s="21">
        <f t="shared" si="20"/>
        <v>0</v>
      </c>
      <c r="AG27" s="21">
        <f t="shared" si="20"/>
        <v>0</v>
      </c>
      <c r="AH27" s="48">
        <f t="shared" si="17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17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L29" si="21">C28*$D$10</f>
        <v>0</v>
      </c>
      <c r="D29" s="21">
        <f t="shared" si="21"/>
        <v>0</v>
      </c>
      <c r="E29" s="21">
        <f t="shared" si="21"/>
        <v>0</v>
      </c>
      <c r="F29" s="21">
        <f t="shared" si="21"/>
        <v>0</v>
      </c>
      <c r="G29" s="21">
        <f t="shared" si="21"/>
        <v>0</v>
      </c>
      <c r="H29" s="21">
        <f t="shared" si="21"/>
        <v>0</v>
      </c>
      <c r="I29" s="21">
        <f t="shared" si="21"/>
        <v>0</v>
      </c>
      <c r="J29" s="21">
        <f t="shared" si="21"/>
        <v>0</v>
      </c>
      <c r="K29" s="21">
        <f t="shared" si="21"/>
        <v>0</v>
      </c>
      <c r="L29" s="21">
        <f t="shared" si="21"/>
        <v>0</v>
      </c>
      <c r="M29" s="21">
        <f t="shared" ref="M29:AG29" si="22">M28*$D$10</f>
        <v>0</v>
      </c>
      <c r="N29" s="21">
        <f t="shared" si="22"/>
        <v>0</v>
      </c>
      <c r="O29" s="21">
        <f t="shared" si="22"/>
        <v>0</v>
      </c>
      <c r="P29" s="21">
        <f t="shared" si="22"/>
        <v>0</v>
      </c>
      <c r="Q29" s="21">
        <f t="shared" si="22"/>
        <v>0</v>
      </c>
      <c r="R29" s="21">
        <f t="shared" si="22"/>
        <v>0</v>
      </c>
      <c r="S29" s="21">
        <f t="shared" si="22"/>
        <v>0</v>
      </c>
      <c r="T29" s="21">
        <f t="shared" si="22"/>
        <v>0</v>
      </c>
      <c r="U29" s="21">
        <f t="shared" si="22"/>
        <v>0</v>
      </c>
      <c r="V29" s="21">
        <f t="shared" si="22"/>
        <v>0</v>
      </c>
      <c r="W29" s="21">
        <f t="shared" si="22"/>
        <v>0</v>
      </c>
      <c r="X29" s="21">
        <f t="shared" si="22"/>
        <v>0</v>
      </c>
      <c r="Y29" s="21">
        <f t="shared" si="22"/>
        <v>0</v>
      </c>
      <c r="Z29" s="21">
        <f t="shared" si="22"/>
        <v>0</v>
      </c>
      <c r="AA29" s="21">
        <f t="shared" si="22"/>
        <v>0</v>
      </c>
      <c r="AB29" s="21">
        <f t="shared" si="22"/>
        <v>0</v>
      </c>
      <c r="AC29" s="21">
        <f t="shared" si="22"/>
        <v>0</v>
      </c>
      <c r="AD29" s="21">
        <f t="shared" si="22"/>
        <v>0</v>
      </c>
      <c r="AE29" s="21">
        <f t="shared" si="22"/>
        <v>0</v>
      </c>
      <c r="AF29" s="21">
        <f t="shared" si="22"/>
        <v>0</v>
      </c>
      <c r="AG29" s="21">
        <f t="shared" si="22"/>
        <v>0</v>
      </c>
      <c r="AH29" s="48">
        <f t="shared" si="17"/>
        <v>0</v>
      </c>
    </row>
    <row r="30" spans="1:36" customFormat="1" x14ac:dyDescent="0.25">
      <c r="A30" s="46" t="s">
        <v>32</v>
      </c>
      <c r="B30" s="20">
        <f>+B24+B26+B28</f>
        <v>40</v>
      </c>
      <c r="C30" s="20">
        <f t="shared" ref="C30:L30" si="23">+C24+C26+C28</f>
        <v>0</v>
      </c>
      <c r="D30" s="20">
        <f t="shared" si="23"/>
        <v>0</v>
      </c>
      <c r="E30" s="20">
        <f t="shared" si="23"/>
        <v>0</v>
      </c>
      <c r="F30" s="20">
        <f t="shared" si="23"/>
        <v>0</v>
      </c>
      <c r="G30" s="20">
        <f t="shared" si="23"/>
        <v>0</v>
      </c>
      <c r="H30" s="20">
        <f t="shared" si="23"/>
        <v>0</v>
      </c>
      <c r="I30" s="20">
        <f t="shared" si="23"/>
        <v>0</v>
      </c>
      <c r="J30" s="20">
        <f t="shared" si="23"/>
        <v>0</v>
      </c>
      <c r="K30" s="20">
        <f t="shared" si="23"/>
        <v>0</v>
      </c>
      <c r="L30" s="20">
        <f t="shared" si="23"/>
        <v>0</v>
      </c>
      <c r="M30" s="20">
        <f t="shared" ref="M30:S30" si="24">+M24+M26+M28</f>
        <v>0</v>
      </c>
      <c r="N30" s="20">
        <f t="shared" si="24"/>
        <v>0</v>
      </c>
      <c r="O30" s="20">
        <f t="shared" si="24"/>
        <v>0</v>
      </c>
      <c r="P30" s="20">
        <f t="shared" si="24"/>
        <v>0</v>
      </c>
      <c r="Q30" s="20">
        <f t="shared" si="24"/>
        <v>0</v>
      </c>
      <c r="R30" s="20">
        <f t="shared" si="24"/>
        <v>0</v>
      </c>
      <c r="S30" s="20">
        <f t="shared" si="24"/>
        <v>0</v>
      </c>
      <c r="T30" s="20">
        <f t="shared" ref="T30:AG30" si="25">+T24+T26+T28</f>
        <v>0</v>
      </c>
      <c r="U30" s="20">
        <f t="shared" si="25"/>
        <v>0</v>
      </c>
      <c r="V30" s="20">
        <f t="shared" si="25"/>
        <v>0</v>
      </c>
      <c r="W30" s="20">
        <f t="shared" si="25"/>
        <v>0</v>
      </c>
      <c r="X30" s="20">
        <f t="shared" si="25"/>
        <v>0</v>
      </c>
      <c r="Y30" s="20">
        <f t="shared" si="25"/>
        <v>0</v>
      </c>
      <c r="Z30" s="20">
        <f t="shared" si="25"/>
        <v>0</v>
      </c>
      <c r="AA30" s="20">
        <f t="shared" si="25"/>
        <v>0</v>
      </c>
      <c r="AB30" s="20">
        <f t="shared" si="25"/>
        <v>0</v>
      </c>
      <c r="AC30" s="20">
        <f t="shared" si="25"/>
        <v>0</v>
      </c>
      <c r="AD30" s="20">
        <f t="shared" si="25"/>
        <v>0</v>
      </c>
      <c r="AE30" s="20">
        <f t="shared" si="25"/>
        <v>0</v>
      </c>
      <c r="AF30" s="20">
        <f t="shared" si="25"/>
        <v>0</v>
      </c>
      <c r="AG30" s="20">
        <f t="shared" si="25"/>
        <v>0</v>
      </c>
      <c r="AH30" s="27">
        <f>+AH24+AH26+AH28</f>
        <v>40</v>
      </c>
    </row>
    <row r="31" spans="1:36" customFormat="1" x14ac:dyDescent="0.25">
      <c r="A31" s="46" t="s">
        <v>33</v>
      </c>
      <c r="B31" s="18">
        <f>+B25+B27+B29</f>
        <v>312.39999999999998</v>
      </c>
      <c r="C31" s="18">
        <f t="shared" ref="C31:L31" si="26">+C25+C27+C29</f>
        <v>0</v>
      </c>
      <c r="D31" s="18">
        <f t="shared" si="26"/>
        <v>0</v>
      </c>
      <c r="E31" s="18">
        <f t="shared" si="26"/>
        <v>0</v>
      </c>
      <c r="F31" s="18">
        <f t="shared" si="26"/>
        <v>0</v>
      </c>
      <c r="G31" s="18">
        <f t="shared" si="26"/>
        <v>0</v>
      </c>
      <c r="H31" s="18">
        <f t="shared" si="26"/>
        <v>0</v>
      </c>
      <c r="I31" s="18">
        <f t="shared" si="26"/>
        <v>0</v>
      </c>
      <c r="J31" s="18">
        <f t="shared" si="26"/>
        <v>0</v>
      </c>
      <c r="K31" s="18">
        <f t="shared" si="26"/>
        <v>0</v>
      </c>
      <c r="L31" s="18">
        <f t="shared" si="26"/>
        <v>0</v>
      </c>
      <c r="M31" s="18">
        <f t="shared" ref="M31:S31" si="27">+M25+M27+M29</f>
        <v>0</v>
      </c>
      <c r="N31" s="18">
        <f t="shared" si="27"/>
        <v>0</v>
      </c>
      <c r="O31" s="18">
        <f t="shared" si="27"/>
        <v>0</v>
      </c>
      <c r="P31" s="18">
        <f t="shared" si="27"/>
        <v>0</v>
      </c>
      <c r="Q31" s="18">
        <f t="shared" si="27"/>
        <v>0</v>
      </c>
      <c r="R31" s="18">
        <f t="shared" si="27"/>
        <v>0</v>
      </c>
      <c r="S31" s="18">
        <f t="shared" si="27"/>
        <v>0</v>
      </c>
      <c r="T31" s="18">
        <f t="shared" ref="T31:AG31" si="28">+T25+T27+T29</f>
        <v>0</v>
      </c>
      <c r="U31" s="18">
        <f t="shared" si="28"/>
        <v>0</v>
      </c>
      <c r="V31" s="18">
        <f t="shared" si="28"/>
        <v>0</v>
      </c>
      <c r="W31" s="18">
        <f t="shared" si="28"/>
        <v>0</v>
      </c>
      <c r="X31" s="18">
        <f t="shared" si="28"/>
        <v>0</v>
      </c>
      <c r="Y31" s="18">
        <f t="shared" si="28"/>
        <v>0</v>
      </c>
      <c r="Z31" s="18">
        <f t="shared" si="28"/>
        <v>0</v>
      </c>
      <c r="AA31" s="18">
        <f t="shared" si="28"/>
        <v>0</v>
      </c>
      <c r="AB31" s="18">
        <f t="shared" si="28"/>
        <v>0</v>
      </c>
      <c r="AC31" s="18">
        <f t="shared" si="28"/>
        <v>0</v>
      </c>
      <c r="AD31" s="18">
        <f t="shared" si="28"/>
        <v>0</v>
      </c>
      <c r="AE31" s="18">
        <f t="shared" si="28"/>
        <v>0</v>
      </c>
      <c r="AF31" s="18">
        <f t="shared" si="28"/>
        <v>0</v>
      </c>
      <c r="AG31" s="18">
        <f t="shared" si="28"/>
        <v>0</v>
      </c>
      <c r="AH31" s="47">
        <f t="shared" ref="AH31:AH58" si="29">SUM(B31:AG31)</f>
        <v>312.39999999999998</v>
      </c>
    </row>
    <row r="32" spans="1:36" x14ac:dyDescent="0.25">
      <c r="A32" s="13" t="s">
        <v>34</v>
      </c>
      <c r="B32" s="35"/>
      <c r="C32" s="35">
        <v>45</v>
      </c>
      <c r="D32" s="35"/>
      <c r="E32" s="35">
        <v>50</v>
      </c>
      <c r="F32" s="35"/>
      <c r="G32" s="35">
        <v>50</v>
      </c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29"/>
        <v>145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L33" si="30">C32*$B$8</f>
        <v>352.8</v>
      </c>
      <c r="D33" s="21">
        <f t="shared" si="30"/>
        <v>0</v>
      </c>
      <c r="E33" s="21">
        <f t="shared" si="30"/>
        <v>392</v>
      </c>
      <c r="F33" s="21">
        <f t="shared" si="30"/>
        <v>0</v>
      </c>
      <c r="G33" s="21">
        <f t="shared" si="30"/>
        <v>392</v>
      </c>
      <c r="H33" s="21">
        <f t="shared" si="30"/>
        <v>0</v>
      </c>
      <c r="I33" s="21">
        <f t="shared" si="30"/>
        <v>0</v>
      </c>
      <c r="J33" s="21">
        <f t="shared" si="30"/>
        <v>0</v>
      </c>
      <c r="K33" s="21">
        <f t="shared" si="30"/>
        <v>0</v>
      </c>
      <c r="L33" s="21">
        <f t="shared" si="30"/>
        <v>0</v>
      </c>
      <c r="M33" s="21">
        <f t="shared" ref="M33:R33" si="31">M32*$B$8</f>
        <v>0</v>
      </c>
      <c r="N33" s="21">
        <f t="shared" si="31"/>
        <v>0</v>
      </c>
      <c r="O33" s="21">
        <f t="shared" si="31"/>
        <v>0</v>
      </c>
      <c r="P33" s="21">
        <f t="shared" si="31"/>
        <v>0</v>
      </c>
      <c r="Q33" s="21">
        <f t="shared" si="31"/>
        <v>0</v>
      </c>
      <c r="R33" s="21">
        <f t="shared" si="31"/>
        <v>0</v>
      </c>
      <c r="S33" s="21">
        <f t="shared" ref="S33:AG33" si="32">S32*$B$8</f>
        <v>0</v>
      </c>
      <c r="T33" s="21">
        <f t="shared" si="32"/>
        <v>0</v>
      </c>
      <c r="U33" s="21">
        <f t="shared" si="32"/>
        <v>0</v>
      </c>
      <c r="V33" s="21">
        <f t="shared" si="32"/>
        <v>0</v>
      </c>
      <c r="W33" s="21">
        <f t="shared" si="32"/>
        <v>0</v>
      </c>
      <c r="X33" s="21">
        <f t="shared" si="32"/>
        <v>0</v>
      </c>
      <c r="Y33" s="21">
        <f t="shared" si="32"/>
        <v>0</v>
      </c>
      <c r="Z33" s="21">
        <f t="shared" si="32"/>
        <v>0</v>
      </c>
      <c r="AA33" s="21">
        <f t="shared" si="32"/>
        <v>0</v>
      </c>
      <c r="AB33" s="21">
        <f t="shared" si="32"/>
        <v>0</v>
      </c>
      <c r="AC33" s="21">
        <f t="shared" si="32"/>
        <v>0</v>
      </c>
      <c r="AD33" s="21">
        <f t="shared" si="32"/>
        <v>0</v>
      </c>
      <c r="AE33" s="21">
        <f t="shared" si="32"/>
        <v>0</v>
      </c>
      <c r="AF33" s="21">
        <f t="shared" si="32"/>
        <v>0</v>
      </c>
      <c r="AG33" s="21">
        <f t="shared" si="32"/>
        <v>0</v>
      </c>
      <c r="AH33" s="48">
        <f t="shared" si="29"/>
        <v>1136.8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>
        <v>24.93</v>
      </c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29"/>
        <v>24.93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L35" si="33">C34*$B$9</f>
        <v>0</v>
      </c>
      <c r="D35" s="21">
        <f t="shared" si="33"/>
        <v>0</v>
      </c>
      <c r="E35" s="21">
        <f t="shared" si="33"/>
        <v>0</v>
      </c>
      <c r="F35" s="21">
        <f t="shared" si="33"/>
        <v>0</v>
      </c>
      <c r="G35" s="21">
        <f t="shared" si="33"/>
        <v>0</v>
      </c>
      <c r="H35" s="21">
        <f t="shared" si="33"/>
        <v>0</v>
      </c>
      <c r="I35" s="21">
        <f t="shared" si="33"/>
        <v>195.70049999999998</v>
      </c>
      <c r="J35" s="21">
        <f t="shared" si="33"/>
        <v>0</v>
      </c>
      <c r="K35" s="21">
        <f t="shared" si="33"/>
        <v>0</v>
      </c>
      <c r="L35" s="21">
        <f t="shared" si="33"/>
        <v>0</v>
      </c>
      <c r="M35" s="21">
        <f t="shared" ref="M35:R35" si="34">M34*$B$9</f>
        <v>0</v>
      </c>
      <c r="N35" s="21">
        <f t="shared" si="34"/>
        <v>0</v>
      </c>
      <c r="O35" s="21">
        <f t="shared" si="34"/>
        <v>0</v>
      </c>
      <c r="P35" s="21">
        <f t="shared" si="34"/>
        <v>0</v>
      </c>
      <c r="Q35" s="21">
        <f t="shared" si="34"/>
        <v>0</v>
      </c>
      <c r="R35" s="21">
        <f t="shared" si="34"/>
        <v>0</v>
      </c>
      <c r="S35" s="21">
        <f t="shared" ref="S35:AG35" si="35">S34*$B$9</f>
        <v>0</v>
      </c>
      <c r="T35" s="21">
        <f t="shared" si="35"/>
        <v>0</v>
      </c>
      <c r="U35" s="21">
        <f t="shared" si="35"/>
        <v>0</v>
      </c>
      <c r="V35" s="21">
        <f t="shared" si="35"/>
        <v>0</v>
      </c>
      <c r="W35" s="21">
        <f t="shared" si="35"/>
        <v>0</v>
      </c>
      <c r="X35" s="21">
        <f t="shared" si="35"/>
        <v>0</v>
      </c>
      <c r="Y35" s="21">
        <f t="shared" si="35"/>
        <v>0</v>
      </c>
      <c r="Z35" s="21">
        <f t="shared" si="35"/>
        <v>0</v>
      </c>
      <c r="AA35" s="21">
        <f t="shared" si="35"/>
        <v>0</v>
      </c>
      <c r="AB35" s="21">
        <f t="shared" si="35"/>
        <v>0</v>
      </c>
      <c r="AC35" s="21">
        <f t="shared" si="35"/>
        <v>0</v>
      </c>
      <c r="AD35" s="21">
        <f t="shared" si="35"/>
        <v>0</v>
      </c>
      <c r="AE35" s="21">
        <f t="shared" si="35"/>
        <v>0</v>
      </c>
      <c r="AF35" s="21">
        <f t="shared" si="35"/>
        <v>0</v>
      </c>
      <c r="AG35" s="21">
        <f t="shared" si="35"/>
        <v>0</v>
      </c>
      <c r="AH35" s="48">
        <f t="shared" si="29"/>
        <v>195.70049999999998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29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L37" si="36">C36*$B$10</f>
        <v>0</v>
      </c>
      <c r="D37" s="21">
        <f t="shared" si="36"/>
        <v>0</v>
      </c>
      <c r="E37" s="21">
        <f t="shared" si="36"/>
        <v>0</v>
      </c>
      <c r="F37" s="21">
        <f t="shared" si="36"/>
        <v>0</v>
      </c>
      <c r="G37" s="21">
        <f t="shared" si="36"/>
        <v>0</v>
      </c>
      <c r="H37" s="21">
        <f t="shared" si="36"/>
        <v>0</v>
      </c>
      <c r="I37" s="21">
        <f t="shared" si="36"/>
        <v>0</v>
      </c>
      <c r="J37" s="21">
        <f t="shared" si="36"/>
        <v>0</v>
      </c>
      <c r="K37" s="21">
        <f t="shared" si="36"/>
        <v>0</v>
      </c>
      <c r="L37" s="21">
        <f t="shared" si="36"/>
        <v>0</v>
      </c>
      <c r="M37" s="21">
        <f t="shared" ref="M37:R37" si="37">M36*$B$10</f>
        <v>0</v>
      </c>
      <c r="N37" s="21">
        <f t="shared" si="37"/>
        <v>0</v>
      </c>
      <c r="O37" s="21">
        <f t="shared" si="37"/>
        <v>0</v>
      </c>
      <c r="P37" s="21">
        <f t="shared" si="37"/>
        <v>0</v>
      </c>
      <c r="Q37" s="21">
        <f t="shared" si="37"/>
        <v>0</v>
      </c>
      <c r="R37" s="21">
        <f t="shared" si="37"/>
        <v>0</v>
      </c>
      <c r="S37" s="21">
        <f t="shared" ref="S37:AG37" si="38">S36*$B$10</f>
        <v>0</v>
      </c>
      <c r="T37" s="21">
        <f t="shared" si="38"/>
        <v>0</v>
      </c>
      <c r="U37" s="21">
        <f t="shared" si="38"/>
        <v>0</v>
      </c>
      <c r="V37" s="21">
        <f t="shared" si="38"/>
        <v>0</v>
      </c>
      <c r="W37" s="21">
        <f t="shared" si="38"/>
        <v>0</v>
      </c>
      <c r="X37" s="21">
        <f t="shared" si="38"/>
        <v>0</v>
      </c>
      <c r="Y37" s="21">
        <f t="shared" si="38"/>
        <v>0</v>
      </c>
      <c r="Z37" s="21">
        <f t="shared" si="38"/>
        <v>0</v>
      </c>
      <c r="AA37" s="21">
        <f t="shared" si="38"/>
        <v>0</v>
      </c>
      <c r="AB37" s="21">
        <f t="shared" si="38"/>
        <v>0</v>
      </c>
      <c r="AC37" s="21">
        <f t="shared" si="38"/>
        <v>0</v>
      </c>
      <c r="AD37" s="21">
        <f t="shared" si="38"/>
        <v>0</v>
      </c>
      <c r="AE37" s="21">
        <f t="shared" si="38"/>
        <v>0</v>
      </c>
      <c r="AF37" s="21">
        <f t="shared" si="38"/>
        <v>0</v>
      </c>
      <c r="AG37" s="21">
        <f t="shared" si="38"/>
        <v>0</v>
      </c>
      <c r="AH37" s="48">
        <f t="shared" si="29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L38" si="39">+C32+C34+C36</f>
        <v>45</v>
      </c>
      <c r="D38" s="19">
        <f t="shared" si="39"/>
        <v>0</v>
      </c>
      <c r="E38" s="19">
        <f t="shared" si="39"/>
        <v>50</v>
      </c>
      <c r="F38" s="19">
        <f t="shared" si="39"/>
        <v>0</v>
      </c>
      <c r="G38" s="19">
        <f t="shared" si="39"/>
        <v>50</v>
      </c>
      <c r="H38" s="19">
        <f t="shared" si="39"/>
        <v>0</v>
      </c>
      <c r="I38" s="19">
        <f t="shared" si="39"/>
        <v>24.93</v>
      </c>
      <c r="J38" s="19">
        <f t="shared" si="39"/>
        <v>0</v>
      </c>
      <c r="K38" s="19">
        <f t="shared" si="39"/>
        <v>0</v>
      </c>
      <c r="L38" s="19">
        <f t="shared" si="39"/>
        <v>0</v>
      </c>
      <c r="M38" s="19">
        <f t="shared" ref="M38:S38" si="40">+M32+M34+M36</f>
        <v>0</v>
      </c>
      <c r="N38" s="19">
        <f t="shared" si="40"/>
        <v>0</v>
      </c>
      <c r="O38" s="19">
        <f t="shared" si="40"/>
        <v>0</v>
      </c>
      <c r="P38" s="19">
        <f t="shared" si="40"/>
        <v>0</v>
      </c>
      <c r="Q38" s="19">
        <f t="shared" si="40"/>
        <v>0</v>
      </c>
      <c r="R38" s="19">
        <f t="shared" si="40"/>
        <v>0</v>
      </c>
      <c r="S38" s="19">
        <f t="shared" si="40"/>
        <v>0</v>
      </c>
      <c r="T38" s="19">
        <f t="shared" ref="T38:AG38" si="41">+T32+T34+T36</f>
        <v>0</v>
      </c>
      <c r="U38" s="19">
        <f t="shared" si="41"/>
        <v>0</v>
      </c>
      <c r="V38" s="19">
        <f t="shared" si="41"/>
        <v>0</v>
      </c>
      <c r="W38" s="19">
        <f t="shared" si="41"/>
        <v>0</v>
      </c>
      <c r="X38" s="19">
        <f t="shared" si="41"/>
        <v>0</v>
      </c>
      <c r="Y38" s="19">
        <f t="shared" si="41"/>
        <v>0</v>
      </c>
      <c r="Z38" s="19">
        <f t="shared" si="41"/>
        <v>0</v>
      </c>
      <c r="AA38" s="19">
        <f t="shared" si="41"/>
        <v>0</v>
      </c>
      <c r="AB38" s="19">
        <f t="shared" si="41"/>
        <v>0</v>
      </c>
      <c r="AC38" s="19">
        <f t="shared" si="41"/>
        <v>0</v>
      </c>
      <c r="AD38" s="19">
        <f t="shared" si="41"/>
        <v>0</v>
      </c>
      <c r="AE38" s="19">
        <f t="shared" si="41"/>
        <v>0</v>
      </c>
      <c r="AF38" s="19">
        <f t="shared" si="41"/>
        <v>0</v>
      </c>
      <c r="AG38" s="19">
        <f t="shared" si="41"/>
        <v>0</v>
      </c>
      <c r="AH38" s="26">
        <f t="shared" si="29"/>
        <v>169.93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ref="C39:L39" si="42">+C33+C35+C37</f>
        <v>352.8</v>
      </c>
      <c r="D39" s="18">
        <f t="shared" si="42"/>
        <v>0</v>
      </c>
      <c r="E39" s="18">
        <f t="shared" si="42"/>
        <v>392</v>
      </c>
      <c r="F39" s="18">
        <f t="shared" si="42"/>
        <v>0</v>
      </c>
      <c r="G39" s="18">
        <f t="shared" si="42"/>
        <v>392</v>
      </c>
      <c r="H39" s="18">
        <f t="shared" si="42"/>
        <v>0</v>
      </c>
      <c r="I39" s="18">
        <f t="shared" si="42"/>
        <v>195.70049999999998</v>
      </c>
      <c r="J39" s="18">
        <f t="shared" si="42"/>
        <v>0</v>
      </c>
      <c r="K39" s="18">
        <f t="shared" si="42"/>
        <v>0</v>
      </c>
      <c r="L39" s="18">
        <f t="shared" si="42"/>
        <v>0</v>
      </c>
      <c r="M39" s="18">
        <f t="shared" ref="M39:S39" si="43">+M33+M35+M37</f>
        <v>0</v>
      </c>
      <c r="N39" s="18">
        <f t="shared" si="43"/>
        <v>0</v>
      </c>
      <c r="O39" s="18">
        <f t="shared" si="43"/>
        <v>0</v>
      </c>
      <c r="P39" s="18">
        <f t="shared" si="43"/>
        <v>0</v>
      </c>
      <c r="Q39" s="18">
        <f t="shared" si="43"/>
        <v>0</v>
      </c>
      <c r="R39" s="18">
        <f t="shared" si="43"/>
        <v>0</v>
      </c>
      <c r="S39" s="18">
        <f t="shared" si="43"/>
        <v>0</v>
      </c>
      <c r="T39" s="18">
        <f t="shared" ref="T39:AG39" si="44">+T33+T35+T37</f>
        <v>0</v>
      </c>
      <c r="U39" s="18">
        <f t="shared" si="44"/>
        <v>0</v>
      </c>
      <c r="V39" s="18">
        <f t="shared" si="44"/>
        <v>0</v>
      </c>
      <c r="W39" s="18">
        <f t="shared" si="44"/>
        <v>0</v>
      </c>
      <c r="X39" s="18">
        <f t="shared" si="44"/>
        <v>0</v>
      </c>
      <c r="Y39" s="18">
        <f t="shared" si="44"/>
        <v>0</v>
      </c>
      <c r="Z39" s="18">
        <f t="shared" si="44"/>
        <v>0</v>
      </c>
      <c r="AA39" s="18">
        <f t="shared" si="44"/>
        <v>0</v>
      </c>
      <c r="AB39" s="18">
        <f t="shared" si="44"/>
        <v>0</v>
      </c>
      <c r="AC39" s="18">
        <f t="shared" si="44"/>
        <v>0</v>
      </c>
      <c r="AD39" s="18">
        <f t="shared" si="44"/>
        <v>0</v>
      </c>
      <c r="AE39" s="18">
        <f t="shared" si="44"/>
        <v>0</v>
      </c>
      <c r="AF39" s="18">
        <f t="shared" si="44"/>
        <v>0</v>
      </c>
      <c r="AG39" s="18">
        <f t="shared" si="44"/>
        <v>0</v>
      </c>
      <c r="AH39" s="47">
        <f t="shared" si="29"/>
        <v>1332.5004999999999</v>
      </c>
    </row>
    <row r="40" spans="1:34" x14ac:dyDescent="0.25">
      <c r="A40" s="13" t="s">
        <v>43</v>
      </c>
      <c r="B40" s="35"/>
      <c r="C40" s="35">
        <v>82</v>
      </c>
      <c r="D40" s="35">
        <v>37.89</v>
      </c>
      <c r="E40" s="35"/>
      <c r="F40" s="35"/>
      <c r="G40" s="35"/>
      <c r="H40" s="35">
        <v>88.41</v>
      </c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29"/>
        <v>208.3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L41" si="45">C40*$B$8</f>
        <v>642.88</v>
      </c>
      <c r="D41" s="21">
        <f t="shared" si="45"/>
        <v>297.05759999999998</v>
      </c>
      <c r="E41" s="21">
        <f t="shared" si="45"/>
        <v>0</v>
      </c>
      <c r="F41" s="21">
        <f t="shared" si="45"/>
        <v>0</v>
      </c>
      <c r="G41" s="21">
        <f t="shared" si="45"/>
        <v>0</v>
      </c>
      <c r="H41" s="21">
        <f t="shared" si="45"/>
        <v>693.13439999999991</v>
      </c>
      <c r="I41" s="21">
        <f t="shared" si="45"/>
        <v>0</v>
      </c>
      <c r="J41" s="21">
        <f t="shared" si="45"/>
        <v>0</v>
      </c>
      <c r="K41" s="21">
        <f t="shared" si="45"/>
        <v>0</v>
      </c>
      <c r="L41" s="21">
        <f t="shared" si="45"/>
        <v>0</v>
      </c>
      <c r="M41" s="21">
        <f t="shared" ref="M41:R41" si="46">M40*$B$8</f>
        <v>0</v>
      </c>
      <c r="N41" s="21">
        <f t="shared" si="46"/>
        <v>0</v>
      </c>
      <c r="O41" s="21">
        <f t="shared" si="46"/>
        <v>0</v>
      </c>
      <c r="P41" s="21">
        <f t="shared" si="46"/>
        <v>0</v>
      </c>
      <c r="Q41" s="21">
        <f t="shared" si="46"/>
        <v>0</v>
      </c>
      <c r="R41" s="21">
        <f t="shared" si="46"/>
        <v>0</v>
      </c>
      <c r="S41" s="21">
        <f t="shared" ref="S41:AG41" si="47">S40*$B$8</f>
        <v>0</v>
      </c>
      <c r="T41" s="21">
        <f t="shared" si="47"/>
        <v>0</v>
      </c>
      <c r="U41" s="21">
        <f t="shared" si="47"/>
        <v>0</v>
      </c>
      <c r="V41" s="21">
        <f t="shared" si="47"/>
        <v>0</v>
      </c>
      <c r="W41" s="21">
        <f t="shared" si="47"/>
        <v>0</v>
      </c>
      <c r="X41" s="21">
        <f t="shared" si="47"/>
        <v>0</v>
      </c>
      <c r="Y41" s="21">
        <f t="shared" si="47"/>
        <v>0</v>
      </c>
      <c r="Z41" s="21">
        <f t="shared" si="47"/>
        <v>0</v>
      </c>
      <c r="AA41" s="21">
        <f t="shared" si="47"/>
        <v>0</v>
      </c>
      <c r="AB41" s="21">
        <f t="shared" si="47"/>
        <v>0</v>
      </c>
      <c r="AC41" s="21">
        <f t="shared" si="47"/>
        <v>0</v>
      </c>
      <c r="AD41" s="21">
        <f t="shared" si="47"/>
        <v>0</v>
      </c>
      <c r="AE41" s="21">
        <f t="shared" si="47"/>
        <v>0</v>
      </c>
      <c r="AF41" s="21">
        <f t="shared" si="47"/>
        <v>0</v>
      </c>
      <c r="AG41" s="21">
        <f t="shared" si="47"/>
        <v>0</v>
      </c>
      <c r="AH41" s="48">
        <f t="shared" si="29"/>
        <v>1633.0719999999999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29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L43" si="48">C42*$B$9</f>
        <v>0</v>
      </c>
      <c r="D43" s="21">
        <f t="shared" si="48"/>
        <v>0</v>
      </c>
      <c r="E43" s="21">
        <f t="shared" si="48"/>
        <v>0</v>
      </c>
      <c r="F43" s="21">
        <f t="shared" si="48"/>
        <v>0</v>
      </c>
      <c r="G43" s="21">
        <f t="shared" si="48"/>
        <v>0</v>
      </c>
      <c r="H43" s="21">
        <f t="shared" si="48"/>
        <v>0</v>
      </c>
      <c r="I43" s="21">
        <f t="shared" si="48"/>
        <v>0</v>
      </c>
      <c r="J43" s="21">
        <f t="shared" si="48"/>
        <v>0</v>
      </c>
      <c r="K43" s="21">
        <f t="shared" si="48"/>
        <v>0</v>
      </c>
      <c r="L43" s="21">
        <f t="shared" si="48"/>
        <v>0</v>
      </c>
      <c r="M43" s="21">
        <f t="shared" ref="M43:R43" si="49">M42*$B$9</f>
        <v>0</v>
      </c>
      <c r="N43" s="21">
        <f t="shared" si="49"/>
        <v>0</v>
      </c>
      <c r="O43" s="21">
        <f t="shared" si="49"/>
        <v>0</v>
      </c>
      <c r="P43" s="21">
        <f t="shared" si="49"/>
        <v>0</v>
      </c>
      <c r="Q43" s="21">
        <f t="shared" si="49"/>
        <v>0</v>
      </c>
      <c r="R43" s="21">
        <f t="shared" si="49"/>
        <v>0</v>
      </c>
      <c r="S43" s="21">
        <f t="shared" ref="S43:AG43" si="50">S42*$B$9</f>
        <v>0</v>
      </c>
      <c r="T43" s="21">
        <f t="shared" si="50"/>
        <v>0</v>
      </c>
      <c r="U43" s="21">
        <f t="shared" si="50"/>
        <v>0</v>
      </c>
      <c r="V43" s="21">
        <f t="shared" si="50"/>
        <v>0</v>
      </c>
      <c r="W43" s="21">
        <f t="shared" si="50"/>
        <v>0</v>
      </c>
      <c r="X43" s="21">
        <f t="shared" si="50"/>
        <v>0</v>
      </c>
      <c r="Y43" s="21">
        <f t="shared" si="50"/>
        <v>0</v>
      </c>
      <c r="Z43" s="21">
        <f t="shared" si="50"/>
        <v>0</v>
      </c>
      <c r="AA43" s="21">
        <f t="shared" si="50"/>
        <v>0</v>
      </c>
      <c r="AB43" s="21">
        <f t="shared" si="50"/>
        <v>0</v>
      </c>
      <c r="AC43" s="21">
        <f t="shared" si="50"/>
        <v>0</v>
      </c>
      <c r="AD43" s="21">
        <f t="shared" si="50"/>
        <v>0</v>
      </c>
      <c r="AE43" s="21">
        <f t="shared" si="50"/>
        <v>0</v>
      </c>
      <c r="AF43" s="21">
        <f t="shared" si="50"/>
        <v>0</v>
      </c>
      <c r="AG43" s="21">
        <f t="shared" si="50"/>
        <v>0</v>
      </c>
      <c r="AH43" s="48">
        <f t="shared" si="29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29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L45" si="51">C44*$B$10</f>
        <v>0</v>
      </c>
      <c r="D45" s="21">
        <f t="shared" si="51"/>
        <v>0</v>
      </c>
      <c r="E45" s="21">
        <f t="shared" si="51"/>
        <v>0</v>
      </c>
      <c r="F45" s="21">
        <f t="shared" si="51"/>
        <v>0</v>
      </c>
      <c r="G45" s="21">
        <f t="shared" si="51"/>
        <v>0</v>
      </c>
      <c r="H45" s="21">
        <f t="shared" si="51"/>
        <v>0</v>
      </c>
      <c r="I45" s="21">
        <f t="shared" si="51"/>
        <v>0</v>
      </c>
      <c r="J45" s="21">
        <f t="shared" si="51"/>
        <v>0</v>
      </c>
      <c r="K45" s="21">
        <f t="shared" si="51"/>
        <v>0</v>
      </c>
      <c r="L45" s="21">
        <f t="shared" si="51"/>
        <v>0</v>
      </c>
      <c r="M45" s="21">
        <f t="shared" ref="M45:R45" si="52">M44*$B$10</f>
        <v>0</v>
      </c>
      <c r="N45" s="21">
        <f t="shared" si="52"/>
        <v>0</v>
      </c>
      <c r="O45" s="21">
        <f t="shared" si="52"/>
        <v>0</v>
      </c>
      <c r="P45" s="21">
        <f t="shared" si="52"/>
        <v>0</v>
      </c>
      <c r="Q45" s="21">
        <f t="shared" si="52"/>
        <v>0</v>
      </c>
      <c r="R45" s="21">
        <f t="shared" si="52"/>
        <v>0</v>
      </c>
      <c r="S45" s="21">
        <f t="shared" ref="S45:AG45" si="53">S44*$B$10</f>
        <v>0</v>
      </c>
      <c r="T45" s="21">
        <f t="shared" si="53"/>
        <v>0</v>
      </c>
      <c r="U45" s="21">
        <f t="shared" si="53"/>
        <v>0</v>
      </c>
      <c r="V45" s="21">
        <f t="shared" si="53"/>
        <v>0</v>
      </c>
      <c r="W45" s="21">
        <f t="shared" si="53"/>
        <v>0</v>
      </c>
      <c r="X45" s="21">
        <f t="shared" si="53"/>
        <v>0</v>
      </c>
      <c r="Y45" s="21">
        <f t="shared" si="53"/>
        <v>0</v>
      </c>
      <c r="Z45" s="21">
        <f t="shared" si="53"/>
        <v>0</v>
      </c>
      <c r="AA45" s="21">
        <f t="shared" si="53"/>
        <v>0</v>
      </c>
      <c r="AB45" s="21">
        <f t="shared" si="53"/>
        <v>0</v>
      </c>
      <c r="AC45" s="21">
        <f t="shared" si="53"/>
        <v>0</v>
      </c>
      <c r="AD45" s="21">
        <f t="shared" si="53"/>
        <v>0</v>
      </c>
      <c r="AE45" s="21">
        <f t="shared" si="53"/>
        <v>0</v>
      </c>
      <c r="AF45" s="21">
        <f t="shared" si="53"/>
        <v>0</v>
      </c>
      <c r="AG45" s="21">
        <f t="shared" si="53"/>
        <v>0</v>
      </c>
      <c r="AH45" s="48">
        <f t="shared" si="29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L46" si="54">+C40+C42+C44</f>
        <v>82</v>
      </c>
      <c r="D46" s="19">
        <f t="shared" si="54"/>
        <v>37.89</v>
      </c>
      <c r="E46" s="19">
        <f t="shared" si="54"/>
        <v>0</v>
      </c>
      <c r="F46" s="19">
        <f t="shared" si="54"/>
        <v>0</v>
      </c>
      <c r="G46" s="19">
        <f t="shared" si="54"/>
        <v>0</v>
      </c>
      <c r="H46" s="19">
        <f t="shared" si="54"/>
        <v>88.41</v>
      </c>
      <c r="I46" s="19">
        <f t="shared" si="54"/>
        <v>0</v>
      </c>
      <c r="J46" s="19">
        <f t="shared" si="54"/>
        <v>0</v>
      </c>
      <c r="K46" s="19">
        <f t="shared" si="54"/>
        <v>0</v>
      </c>
      <c r="L46" s="19">
        <f t="shared" si="54"/>
        <v>0</v>
      </c>
      <c r="M46" s="19">
        <f t="shared" ref="M46:S46" si="55">+M40+M42+M44</f>
        <v>0</v>
      </c>
      <c r="N46" s="19">
        <f t="shared" si="55"/>
        <v>0</v>
      </c>
      <c r="O46" s="19">
        <f t="shared" si="55"/>
        <v>0</v>
      </c>
      <c r="P46" s="19">
        <f t="shared" si="55"/>
        <v>0</v>
      </c>
      <c r="Q46" s="19">
        <f t="shared" si="55"/>
        <v>0</v>
      </c>
      <c r="R46" s="19">
        <f t="shared" si="55"/>
        <v>0</v>
      </c>
      <c r="S46" s="19">
        <f t="shared" si="55"/>
        <v>0</v>
      </c>
      <c r="T46" s="19">
        <f t="shared" ref="T46:AG46" si="56">+T40+T42+T44</f>
        <v>0</v>
      </c>
      <c r="U46" s="19">
        <f t="shared" si="56"/>
        <v>0</v>
      </c>
      <c r="V46" s="19">
        <f t="shared" si="56"/>
        <v>0</v>
      </c>
      <c r="W46" s="19">
        <f t="shared" si="56"/>
        <v>0</v>
      </c>
      <c r="X46" s="19">
        <f t="shared" si="56"/>
        <v>0</v>
      </c>
      <c r="Y46" s="19">
        <f t="shared" si="56"/>
        <v>0</v>
      </c>
      <c r="Z46" s="19">
        <f t="shared" si="56"/>
        <v>0</v>
      </c>
      <c r="AA46" s="19">
        <f t="shared" si="56"/>
        <v>0</v>
      </c>
      <c r="AB46" s="19">
        <f t="shared" si="56"/>
        <v>0</v>
      </c>
      <c r="AC46" s="19">
        <f t="shared" si="56"/>
        <v>0</v>
      </c>
      <c r="AD46" s="19">
        <f t="shared" si="56"/>
        <v>0</v>
      </c>
      <c r="AE46" s="19">
        <f t="shared" si="56"/>
        <v>0</v>
      </c>
      <c r="AF46" s="19">
        <f t="shared" si="56"/>
        <v>0</v>
      </c>
      <c r="AG46" s="19">
        <f t="shared" si="56"/>
        <v>0</v>
      </c>
      <c r="AH46" s="26">
        <f t="shared" si="29"/>
        <v>208.3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ref="C47:L47" si="57">+C41+C43+C45</f>
        <v>642.88</v>
      </c>
      <c r="D47" s="18">
        <f t="shared" si="57"/>
        <v>297.05759999999998</v>
      </c>
      <c r="E47" s="18">
        <f t="shared" si="57"/>
        <v>0</v>
      </c>
      <c r="F47" s="18">
        <f t="shared" si="57"/>
        <v>0</v>
      </c>
      <c r="G47" s="18">
        <f t="shared" si="57"/>
        <v>0</v>
      </c>
      <c r="H47" s="18">
        <f t="shared" si="57"/>
        <v>693.13439999999991</v>
      </c>
      <c r="I47" s="18">
        <f t="shared" si="57"/>
        <v>0</v>
      </c>
      <c r="J47" s="18">
        <f t="shared" si="57"/>
        <v>0</v>
      </c>
      <c r="K47" s="18">
        <f t="shared" si="57"/>
        <v>0</v>
      </c>
      <c r="L47" s="18">
        <f t="shared" si="57"/>
        <v>0</v>
      </c>
      <c r="M47" s="18">
        <f t="shared" ref="M47:S47" si="58">+M41+M43+M45</f>
        <v>0</v>
      </c>
      <c r="N47" s="18">
        <f t="shared" si="58"/>
        <v>0</v>
      </c>
      <c r="O47" s="18">
        <f t="shared" si="58"/>
        <v>0</v>
      </c>
      <c r="P47" s="18">
        <f t="shared" si="58"/>
        <v>0</v>
      </c>
      <c r="Q47" s="18">
        <f t="shared" si="58"/>
        <v>0</v>
      </c>
      <c r="R47" s="18">
        <f t="shared" si="58"/>
        <v>0</v>
      </c>
      <c r="S47" s="18">
        <f t="shared" si="58"/>
        <v>0</v>
      </c>
      <c r="T47" s="18">
        <f t="shared" ref="T47:AG47" si="59">+T41+T43+T45</f>
        <v>0</v>
      </c>
      <c r="U47" s="18">
        <f t="shared" si="59"/>
        <v>0</v>
      </c>
      <c r="V47" s="18">
        <f t="shared" si="59"/>
        <v>0</v>
      </c>
      <c r="W47" s="18">
        <f t="shared" si="59"/>
        <v>0</v>
      </c>
      <c r="X47" s="18">
        <f t="shared" si="59"/>
        <v>0</v>
      </c>
      <c r="Y47" s="18">
        <f t="shared" si="59"/>
        <v>0</v>
      </c>
      <c r="Z47" s="18">
        <f t="shared" si="59"/>
        <v>0</v>
      </c>
      <c r="AA47" s="18">
        <f t="shared" si="59"/>
        <v>0</v>
      </c>
      <c r="AB47" s="18">
        <f t="shared" si="59"/>
        <v>0</v>
      </c>
      <c r="AC47" s="18">
        <f t="shared" si="59"/>
        <v>0</v>
      </c>
      <c r="AD47" s="18">
        <f t="shared" si="59"/>
        <v>0</v>
      </c>
      <c r="AE47" s="18">
        <f t="shared" si="59"/>
        <v>0</v>
      </c>
      <c r="AF47" s="18">
        <f t="shared" si="59"/>
        <v>0</v>
      </c>
      <c r="AG47" s="18">
        <f t="shared" si="59"/>
        <v>0</v>
      </c>
      <c r="AH47" s="47">
        <f t="shared" si="29"/>
        <v>1633.0719999999999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29"/>
        <v>0</v>
      </c>
    </row>
    <row r="49" spans="1:34" x14ac:dyDescent="0.25">
      <c r="A49" s="17" t="s">
        <v>14</v>
      </c>
      <c r="B49" s="43">
        <v>5045.6000000000004</v>
      </c>
      <c r="C49" s="43">
        <v>3695.32</v>
      </c>
      <c r="D49" s="43">
        <v>2510.1</v>
      </c>
      <c r="E49" s="43">
        <v>4195.4399999999996</v>
      </c>
      <c r="F49" s="43">
        <v>2849.6</v>
      </c>
      <c r="G49" s="43">
        <v>2348.2600000000002</v>
      </c>
      <c r="H49" s="43">
        <v>1960.56</v>
      </c>
      <c r="I49" s="43">
        <v>3624.75</v>
      </c>
      <c r="J49" s="43">
        <v>4735.78</v>
      </c>
      <c r="K49" s="43">
        <v>3679.7</v>
      </c>
      <c r="L49" s="43">
        <v>1042.44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29"/>
        <v>35687.550000000003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29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29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29"/>
        <v>0</v>
      </c>
    </row>
    <row r="53" spans="1:34" x14ac:dyDescent="0.25">
      <c r="A53" s="17" t="s">
        <v>18</v>
      </c>
      <c r="B53" s="43">
        <v>626.91</v>
      </c>
      <c r="C53" s="43">
        <v>69.790000000000006</v>
      </c>
      <c r="D53" s="43">
        <v>372.49</v>
      </c>
      <c r="E53" s="43"/>
      <c r="F53" s="43">
        <v>677.28</v>
      </c>
      <c r="G53" s="43">
        <v>1064.6500000000001</v>
      </c>
      <c r="H53" s="43">
        <v>928.76</v>
      </c>
      <c r="I53" s="43"/>
      <c r="J53" s="43"/>
      <c r="K53" s="43"/>
      <c r="L53" s="43">
        <v>84.57</v>
      </c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29"/>
        <v>3824.4500000000003</v>
      </c>
    </row>
    <row r="54" spans="1:34" x14ac:dyDescent="0.25">
      <c r="A54" s="17" t="s">
        <v>114</v>
      </c>
      <c r="B54" s="43">
        <v>3</v>
      </c>
      <c r="C54" s="43">
        <v>220.23</v>
      </c>
      <c r="D54" s="43"/>
      <c r="E54" s="43"/>
      <c r="F54" s="43">
        <v>6</v>
      </c>
      <c r="G54" s="43"/>
      <c r="H54" s="43"/>
      <c r="I54" s="43"/>
      <c r="J54" s="43">
        <v>9.9499999999999993</v>
      </c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29"/>
        <v>239.17999999999998</v>
      </c>
    </row>
    <row r="55" spans="1:34" x14ac:dyDescent="0.25">
      <c r="A55" s="17" t="s">
        <v>52</v>
      </c>
      <c r="B55" s="43"/>
      <c r="C55" s="43"/>
      <c r="D55" s="43">
        <v>365.82</v>
      </c>
      <c r="E55" s="43">
        <v>180.37</v>
      </c>
      <c r="F55" s="43">
        <v>257.72000000000003</v>
      </c>
      <c r="G55" s="43">
        <v>12</v>
      </c>
      <c r="H55" s="43">
        <v>790.64</v>
      </c>
      <c r="I55" s="43"/>
      <c r="J55" s="43">
        <v>27.47</v>
      </c>
      <c r="K55" s="43">
        <v>441.3</v>
      </c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29"/>
        <v>2075.3200000000002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29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29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29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6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6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6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6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>
        <v>1.76</v>
      </c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60"/>
        <v>1.76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7359.91</v>
      </c>
      <c r="C64" s="51">
        <f t="shared" ref="C64:AG64" si="61">+C15+C23+C31+C39+C47+C48+C49+C50+C51+C52+C53+C54+C55+C56+C57+C58+C59+C60+C61+C62+C63</f>
        <v>8054.3</v>
      </c>
      <c r="D64" s="51">
        <f t="shared" si="61"/>
        <v>6022.5675999999994</v>
      </c>
      <c r="E64" s="51">
        <f t="shared" si="61"/>
        <v>7512.5499999999993</v>
      </c>
      <c r="F64" s="51">
        <f t="shared" si="61"/>
        <v>6085.01</v>
      </c>
      <c r="G64" s="51">
        <f t="shared" si="61"/>
        <v>7319.0499999999993</v>
      </c>
      <c r="H64" s="51">
        <f t="shared" si="61"/>
        <v>7817.9844000000003</v>
      </c>
      <c r="I64" s="51">
        <f t="shared" si="61"/>
        <v>8008.6404999999995</v>
      </c>
      <c r="J64" s="51">
        <f t="shared" si="61"/>
        <v>9905.81</v>
      </c>
      <c r="K64" s="51">
        <f t="shared" si="61"/>
        <v>4666</v>
      </c>
      <c r="L64" s="51">
        <f t="shared" si="61"/>
        <v>1920.1499999999999</v>
      </c>
      <c r="M64" s="51">
        <f t="shared" si="61"/>
        <v>0</v>
      </c>
      <c r="N64" s="51">
        <f t="shared" si="61"/>
        <v>0</v>
      </c>
      <c r="O64" s="51">
        <f t="shared" si="61"/>
        <v>0</v>
      </c>
      <c r="P64" s="51">
        <f t="shared" si="61"/>
        <v>0</v>
      </c>
      <c r="Q64" s="51">
        <f t="shared" si="61"/>
        <v>0</v>
      </c>
      <c r="R64" s="51">
        <f t="shared" si="61"/>
        <v>0</v>
      </c>
      <c r="S64" s="51">
        <f t="shared" si="61"/>
        <v>0</v>
      </c>
      <c r="T64" s="51">
        <f t="shared" si="61"/>
        <v>0</v>
      </c>
      <c r="U64" s="51">
        <f t="shared" si="61"/>
        <v>0</v>
      </c>
      <c r="V64" s="51">
        <f t="shared" si="61"/>
        <v>0</v>
      </c>
      <c r="W64" s="51">
        <f t="shared" si="61"/>
        <v>0</v>
      </c>
      <c r="X64" s="51">
        <f t="shared" si="61"/>
        <v>0</v>
      </c>
      <c r="Y64" s="51">
        <f t="shared" si="61"/>
        <v>0</v>
      </c>
      <c r="Z64" s="51">
        <f t="shared" si="61"/>
        <v>0</v>
      </c>
      <c r="AA64" s="51">
        <f t="shared" si="61"/>
        <v>0</v>
      </c>
      <c r="AB64" s="51">
        <f t="shared" si="61"/>
        <v>0</v>
      </c>
      <c r="AC64" s="51">
        <f t="shared" si="61"/>
        <v>0</v>
      </c>
      <c r="AD64" s="51">
        <f t="shared" si="61"/>
        <v>0</v>
      </c>
      <c r="AE64" s="51">
        <f t="shared" si="61"/>
        <v>0</v>
      </c>
      <c r="AF64" s="51">
        <f t="shared" si="61"/>
        <v>0</v>
      </c>
      <c r="AG64" s="51">
        <f t="shared" si="61"/>
        <v>0</v>
      </c>
      <c r="AH64" s="50">
        <f t="shared" si="60"/>
        <v>74671.972500000003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2 D</v>
      </c>
      <c r="C66" s="53" t="str">
        <f>C11</f>
        <v>CAJA 3 D</v>
      </c>
      <c r="D66" s="53" t="str">
        <f t="shared" ref="D66:AG66" si="62">D11</f>
        <v>CAJA 3 N</v>
      </c>
      <c r="E66" s="53" t="str">
        <f t="shared" si="62"/>
        <v>CAJA 5 D</v>
      </c>
      <c r="F66" s="53" t="str">
        <f t="shared" si="62"/>
        <v>CAJA 2 N</v>
      </c>
      <c r="G66" s="53" t="str">
        <f t="shared" si="62"/>
        <v>CAJA 3 N</v>
      </c>
      <c r="H66" s="53" t="str">
        <f t="shared" si="62"/>
        <v>CAJA 4 D</v>
      </c>
      <c r="I66" s="53" t="str">
        <f t="shared" si="62"/>
        <v>CAJA 5 D</v>
      </c>
      <c r="J66" s="53" t="str">
        <f t="shared" si="62"/>
        <v>CAJA 6 N</v>
      </c>
      <c r="K66" s="53" t="str">
        <f t="shared" si="62"/>
        <v>CAJA 8 N</v>
      </c>
      <c r="L66" s="53" t="str">
        <f t="shared" si="62"/>
        <v>CAJA 14 D</v>
      </c>
      <c r="M66" s="53">
        <f t="shared" si="62"/>
        <v>0</v>
      </c>
      <c r="N66" s="53">
        <f t="shared" si="62"/>
        <v>0</v>
      </c>
      <c r="O66" s="53">
        <f t="shared" si="62"/>
        <v>0</v>
      </c>
      <c r="P66" s="53">
        <f t="shared" si="62"/>
        <v>0</v>
      </c>
      <c r="Q66" s="53">
        <f t="shared" si="62"/>
        <v>0</v>
      </c>
      <c r="R66" s="53">
        <f t="shared" si="62"/>
        <v>0</v>
      </c>
      <c r="S66" s="53">
        <f t="shared" si="62"/>
        <v>0</v>
      </c>
      <c r="T66" s="53">
        <f t="shared" si="62"/>
        <v>0</v>
      </c>
      <c r="U66" s="53">
        <f t="shared" si="62"/>
        <v>0</v>
      </c>
      <c r="V66" s="53">
        <f t="shared" si="62"/>
        <v>0</v>
      </c>
      <c r="W66" s="53">
        <f t="shared" si="62"/>
        <v>0</v>
      </c>
      <c r="X66" s="53">
        <f t="shared" si="62"/>
        <v>0</v>
      </c>
      <c r="Y66" s="53">
        <f t="shared" si="62"/>
        <v>0</v>
      </c>
      <c r="Z66" s="53">
        <f t="shared" si="62"/>
        <v>0</v>
      </c>
      <c r="AA66" s="53">
        <f t="shared" si="62"/>
        <v>0</v>
      </c>
      <c r="AB66" s="53">
        <f t="shared" si="62"/>
        <v>0</v>
      </c>
      <c r="AC66" s="53">
        <f t="shared" si="62"/>
        <v>0</v>
      </c>
      <c r="AD66" s="53">
        <f t="shared" si="62"/>
        <v>0</v>
      </c>
      <c r="AE66" s="53">
        <f t="shared" si="62"/>
        <v>0</v>
      </c>
      <c r="AF66" s="53">
        <f t="shared" si="62"/>
        <v>0</v>
      </c>
      <c r="AG66" s="53">
        <f t="shared" si="62"/>
        <v>0</v>
      </c>
      <c r="AH66" s="53">
        <f>SUM(B66:AG66)</f>
        <v>0</v>
      </c>
    </row>
    <row r="67" spans="1:34" customFormat="1" x14ac:dyDescent="0.25">
      <c r="A67" s="54" t="s">
        <v>3</v>
      </c>
      <c r="B67" s="55">
        <f>B12</f>
        <v>7327.42</v>
      </c>
      <c r="C67" s="55">
        <f t="shared" ref="C67:L67" si="63">C12</f>
        <v>7972.6</v>
      </c>
      <c r="D67" s="55">
        <f t="shared" si="63"/>
        <v>6021.16</v>
      </c>
      <c r="E67" s="55">
        <f t="shared" si="63"/>
        <v>7507.91</v>
      </c>
      <c r="F67" s="55">
        <f t="shared" si="63"/>
        <v>6083.12</v>
      </c>
      <c r="G67" s="55">
        <f t="shared" si="63"/>
        <v>7322.45</v>
      </c>
      <c r="H67" s="55">
        <f t="shared" si="63"/>
        <v>7813.65</v>
      </c>
      <c r="I67" s="55">
        <f t="shared" si="63"/>
        <v>7989.41</v>
      </c>
      <c r="J67" s="55">
        <f t="shared" si="63"/>
        <v>9985.16</v>
      </c>
      <c r="K67" s="55">
        <f t="shared" si="63"/>
        <v>4665.9399999999996</v>
      </c>
      <c r="L67" s="55">
        <f t="shared" si="63"/>
        <v>1919.46</v>
      </c>
      <c r="M67" s="55">
        <f t="shared" ref="M67:AG67" si="64">M12</f>
        <v>0</v>
      </c>
      <c r="N67" s="55">
        <f t="shared" si="64"/>
        <v>0</v>
      </c>
      <c r="O67" s="55">
        <f t="shared" si="64"/>
        <v>0</v>
      </c>
      <c r="P67" s="55">
        <f t="shared" si="64"/>
        <v>0</v>
      </c>
      <c r="Q67" s="55">
        <f t="shared" si="64"/>
        <v>0</v>
      </c>
      <c r="R67" s="55">
        <f t="shared" si="64"/>
        <v>0</v>
      </c>
      <c r="S67" s="55">
        <f t="shared" si="64"/>
        <v>0</v>
      </c>
      <c r="T67" s="55">
        <f t="shared" si="64"/>
        <v>0</v>
      </c>
      <c r="U67" s="55">
        <f t="shared" si="64"/>
        <v>0</v>
      </c>
      <c r="V67" s="55">
        <f t="shared" si="64"/>
        <v>0</v>
      </c>
      <c r="W67" s="55">
        <f t="shared" si="64"/>
        <v>0</v>
      </c>
      <c r="X67" s="55">
        <f t="shared" si="64"/>
        <v>0</v>
      </c>
      <c r="Y67" s="55">
        <f t="shared" si="64"/>
        <v>0</v>
      </c>
      <c r="Z67" s="55">
        <f t="shared" si="64"/>
        <v>0</v>
      </c>
      <c r="AA67" s="55">
        <f t="shared" si="64"/>
        <v>0</v>
      </c>
      <c r="AB67" s="55">
        <f t="shared" si="64"/>
        <v>0</v>
      </c>
      <c r="AC67" s="55">
        <f t="shared" si="64"/>
        <v>0</v>
      </c>
      <c r="AD67" s="55">
        <f t="shared" si="64"/>
        <v>0</v>
      </c>
      <c r="AE67" s="55">
        <f t="shared" si="64"/>
        <v>0</v>
      </c>
      <c r="AF67" s="55">
        <f t="shared" si="64"/>
        <v>0</v>
      </c>
      <c r="AG67" s="55">
        <f t="shared" si="64"/>
        <v>0</v>
      </c>
      <c r="AH67" s="48">
        <f>SUM(B67:AG67)</f>
        <v>74608.280000000013</v>
      </c>
    </row>
    <row r="68" spans="1:34" customFormat="1" x14ac:dyDescent="0.25">
      <c r="A68" s="56" t="s">
        <v>93</v>
      </c>
      <c r="B68" s="57">
        <f t="shared" ref="B68:L68" si="65">+B13+B14</f>
        <v>0</v>
      </c>
      <c r="C68" s="57">
        <f t="shared" si="65"/>
        <v>0</v>
      </c>
      <c r="D68" s="57">
        <f t="shared" si="65"/>
        <v>0</v>
      </c>
      <c r="E68" s="57">
        <f t="shared" si="65"/>
        <v>0</v>
      </c>
      <c r="F68" s="57">
        <f t="shared" si="65"/>
        <v>0</v>
      </c>
      <c r="G68" s="57">
        <f t="shared" si="65"/>
        <v>0</v>
      </c>
      <c r="H68" s="57">
        <f t="shared" si="65"/>
        <v>0</v>
      </c>
      <c r="I68" s="57">
        <f t="shared" si="65"/>
        <v>0</v>
      </c>
      <c r="J68" s="57">
        <f t="shared" si="65"/>
        <v>0</v>
      </c>
      <c r="K68" s="57">
        <f t="shared" si="65"/>
        <v>0</v>
      </c>
      <c r="L68" s="57">
        <f t="shared" si="65"/>
        <v>0</v>
      </c>
      <c r="M68" s="57">
        <f t="shared" ref="M68:AG68" si="66">+M13+M14</f>
        <v>0</v>
      </c>
      <c r="N68" s="57">
        <f t="shared" si="66"/>
        <v>0</v>
      </c>
      <c r="O68" s="57">
        <f t="shared" si="66"/>
        <v>0</v>
      </c>
      <c r="P68" s="57">
        <f t="shared" si="66"/>
        <v>0</v>
      </c>
      <c r="Q68" s="57">
        <f t="shared" si="66"/>
        <v>0</v>
      </c>
      <c r="R68" s="57">
        <f t="shared" si="66"/>
        <v>0</v>
      </c>
      <c r="S68" s="57">
        <f t="shared" si="66"/>
        <v>0</v>
      </c>
      <c r="T68" s="57">
        <f t="shared" si="66"/>
        <v>0</v>
      </c>
      <c r="U68" s="57">
        <f t="shared" si="66"/>
        <v>0</v>
      </c>
      <c r="V68" s="57">
        <f t="shared" si="66"/>
        <v>0</v>
      </c>
      <c r="W68" s="57">
        <f t="shared" si="66"/>
        <v>0</v>
      </c>
      <c r="X68" s="57">
        <f t="shared" si="66"/>
        <v>0</v>
      </c>
      <c r="Y68" s="57">
        <f t="shared" si="66"/>
        <v>0</v>
      </c>
      <c r="Z68" s="57">
        <f t="shared" si="66"/>
        <v>0</v>
      </c>
      <c r="AA68" s="57">
        <f t="shared" si="66"/>
        <v>0</v>
      </c>
      <c r="AB68" s="57">
        <f t="shared" si="66"/>
        <v>0</v>
      </c>
      <c r="AC68" s="57">
        <f t="shared" si="66"/>
        <v>0</v>
      </c>
      <c r="AD68" s="57">
        <f t="shared" si="66"/>
        <v>0</v>
      </c>
      <c r="AE68" s="57">
        <f t="shared" si="66"/>
        <v>0</v>
      </c>
      <c r="AF68" s="57">
        <f t="shared" si="66"/>
        <v>0</v>
      </c>
      <c r="AG68" s="57">
        <f t="shared" si="66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7327.42</v>
      </c>
      <c r="C69" s="57">
        <f t="shared" ref="C69:L69" si="67">+C67+C68</f>
        <v>7972.6</v>
      </c>
      <c r="D69" s="57">
        <f t="shared" si="67"/>
        <v>6021.16</v>
      </c>
      <c r="E69" s="57">
        <f t="shared" si="67"/>
        <v>7507.91</v>
      </c>
      <c r="F69" s="57">
        <f t="shared" si="67"/>
        <v>6083.12</v>
      </c>
      <c r="G69" s="57">
        <f t="shared" si="67"/>
        <v>7322.45</v>
      </c>
      <c r="H69" s="57">
        <f t="shared" si="67"/>
        <v>7813.65</v>
      </c>
      <c r="I69" s="57">
        <f t="shared" si="67"/>
        <v>7989.41</v>
      </c>
      <c r="J69" s="57">
        <f t="shared" si="67"/>
        <v>9985.16</v>
      </c>
      <c r="K69" s="57">
        <f t="shared" si="67"/>
        <v>4665.9399999999996</v>
      </c>
      <c r="L69" s="57">
        <f t="shared" si="67"/>
        <v>1919.46</v>
      </c>
      <c r="M69" s="57">
        <f t="shared" ref="M69:AG69" si="68">+M67+M68</f>
        <v>0</v>
      </c>
      <c r="N69" s="57">
        <f t="shared" si="68"/>
        <v>0</v>
      </c>
      <c r="O69" s="57">
        <f t="shared" si="68"/>
        <v>0</v>
      </c>
      <c r="P69" s="57">
        <f t="shared" si="68"/>
        <v>0</v>
      </c>
      <c r="Q69" s="57">
        <f t="shared" si="68"/>
        <v>0</v>
      </c>
      <c r="R69" s="57">
        <f t="shared" si="68"/>
        <v>0</v>
      </c>
      <c r="S69" s="57">
        <f t="shared" si="68"/>
        <v>0</v>
      </c>
      <c r="T69" s="57">
        <f t="shared" si="68"/>
        <v>0</v>
      </c>
      <c r="U69" s="57">
        <f t="shared" si="68"/>
        <v>0</v>
      </c>
      <c r="V69" s="57">
        <f t="shared" si="68"/>
        <v>0</v>
      </c>
      <c r="W69" s="57">
        <f t="shared" si="68"/>
        <v>0</v>
      </c>
      <c r="X69" s="57">
        <f t="shared" si="68"/>
        <v>0</v>
      </c>
      <c r="Y69" s="57">
        <f t="shared" si="68"/>
        <v>0</v>
      </c>
      <c r="Z69" s="57">
        <f t="shared" si="68"/>
        <v>0</v>
      </c>
      <c r="AA69" s="57">
        <f t="shared" si="68"/>
        <v>0</v>
      </c>
      <c r="AB69" s="57">
        <f t="shared" si="68"/>
        <v>0</v>
      </c>
      <c r="AC69" s="57">
        <f t="shared" si="68"/>
        <v>0</v>
      </c>
      <c r="AD69" s="57">
        <f t="shared" si="68"/>
        <v>0</v>
      </c>
      <c r="AE69" s="57">
        <f t="shared" si="68"/>
        <v>0</v>
      </c>
      <c r="AF69" s="57">
        <f t="shared" si="68"/>
        <v>0</v>
      </c>
      <c r="AG69" s="57">
        <f t="shared" si="68"/>
        <v>0</v>
      </c>
      <c r="AH69" s="48">
        <f>SUM(B69:AG69)</f>
        <v>74608.280000000013</v>
      </c>
    </row>
    <row r="70" spans="1:34" customFormat="1" ht="15" customHeight="1" x14ac:dyDescent="0.25">
      <c r="A70" s="56" t="s">
        <v>95</v>
      </c>
      <c r="B70" s="55">
        <f t="shared" ref="B70:L70" si="69">+B64-B69</f>
        <v>32.489999999999782</v>
      </c>
      <c r="C70" s="55">
        <f t="shared" si="69"/>
        <v>81.699999999999818</v>
      </c>
      <c r="D70" s="55">
        <f t="shared" si="69"/>
        <v>1.4075999999995474</v>
      </c>
      <c r="E70" s="55">
        <f t="shared" si="69"/>
        <v>4.6399999999994179</v>
      </c>
      <c r="F70" s="55">
        <f t="shared" si="69"/>
        <v>1.8900000000003274</v>
      </c>
      <c r="G70" s="55">
        <f t="shared" si="69"/>
        <v>-3.4000000000005457</v>
      </c>
      <c r="H70" s="55">
        <f t="shared" si="69"/>
        <v>4.3344000000006417</v>
      </c>
      <c r="I70" s="55">
        <f t="shared" si="69"/>
        <v>19.230499999999665</v>
      </c>
      <c r="J70" s="55">
        <f t="shared" si="69"/>
        <v>-79.350000000000364</v>
      </c>
      <c r="K70" s="55">
        <f t="shared" si="69"/>
        <v>6.0000000000400178E-2</v>
      </c>
      <c r="L70" s="55">
        <f t="shared" si="69"/>
        <v>0.6899999999998272</v>
      </c>
      <c r="M70" s="55">
        <f t="shared" ref="M70:AG70" si="70">+M64-M69</f>
        <v>0</v>
      </c>
      <c r="N70" s="55">
        <f t="shared" si="70"/>
        <v>0</v>
      </c>
      <c r="O70" s="55">
        <f t="shared" si="70"/>
        <v>0</v>
      </c>
      <c r="P70" s="55">
        <f t="shared" si="70"/>
        <v>0</v>
      </c>
      <c r="Q70" s="55">
        <f t="shared" si="70"/>
        <v>0</v>
      </c>
      <c r="R70" s="55">
        <f t="shared" si="70"/>
        <v>0</v>
      </c>
      <c r="S70" s="55">
        <f t="shared" si="70"/>
        <v>0</v>
      </c>
      <c r="T70" s="55">
        <f t="shared" si="70"/>
        <v>0</v>
      </c>
      <c r="U70" s="55">
        <f t="shared" si="70"/>
        <v>0</v>
      </c>
      <c r="V70" s="55">
        <f t="shared" si="70"/>
        <v>0</v>
      </c>
      <c r="W70" s="55">
        <f t="shared" si="70"/>
        <v>0</v>
      </c>
      <c r="X70" s="55">
        <f t="shared" si="70"/>
        <v>0</v>
      </c>
      <c r="Y70" s="55">
        <f t="shared" si="70"/>
        <v>0</v>
      </c>
      <c r="Z70" s="55">
        <f t="shared" si="70"/>
        <v>0</v>
      </c>
      <c r="AA70" s="55">
        <f t="shared" si="70"/>
        <v>0</v>
      </c>
      <c r="AB70" s="55">
        <f t="shared" si="70"/>
        <v>0</v>
      </c>
      <c r="AC70" s="55">
        <f t="shared" si="70"/>
        <v>0</v>
      </c>
      <c r="AD70" s="55">
        <f t="shared" si="70"/>
        <v>0</v>
      </c>
      <c r="AE70" s="55">
        <f t="shared" si="70"/>
        <v>0</v>
      </c>
      <c r="AF70" s="55">
        <f t="shared" si="70"/>
        <v>0</v>
      </c>
      <c r="AG70" s="55">
        <f t="shared" si="70"/>
        <v>0</v>
      </c>
      <c r="AH70" s="48">
        <f>SUM(B70:AG70)</f>
        <v>63.692499999998518</v>
      </c>
    </row>
    <row r="71" spans="1:34" ht="101.25" customHeight="1" x14ac:dyDescent="0.25">
      <c r="A71" s="74" t="s">
        <v>96</v>
      </c>
      <c r="B71" s="14" t="s">
        <v>130</v>
      </c>
      <c r="C71" s="14" t="s">
        <v>131</v>
      </c>
      <c r="D71" s="14"/>
      <c r="E71" s="14"/>
      <c r="F71" s="14"/>
      <c r="G71" s="14"/>
      <c r="H71" s="14"/>
      <c r="I71" s="14" t="s">
        <v>132</v>
      </c>
      <c r="J71" s="14" t="s">
        <v>133</v>
      </c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2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71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AH58" sqref="AH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108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7.84</v>
      </c>
      <c r="C8" s="1" t="s">
        <v>38</v>
      </c>
      <c r="D8" s="2"/>
    </row>
    <row r="9" spans="1:36" x14ac:dyDescent="0.25">
      <c r="A9" s="1" t="s">
        <v>22</v>
      </c>
      <c r="B9" s="23">
        <v>7.85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67</v>
      </c>
      <c r="H11" s="5" t="s">
        <v>69</v>
      </c>
      <c r="I11" s="5" t="s">
        <v>54</v>
      </c>
      <c r="J11" s="5" t="s">
        <v>56</v>
      </c>
      <c r="K11" s="5" t="s">
        <v>58</v>
      </c>
      <c r="L11" s="5" t="s">
        <v>60</v>
      </c>
      <c r="M11" s="5" t="s">
        <v>62</v>
      </c>
      <c r="N11" s="5" t="s">
        <v>68</v>
      </c>
      <c r="O11" s="5" t="s">
        <v>70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2349.6999999999998</v>
      </c>
      <c r="C12" s="25">
        <v>2319.7399999999998</v>
      </c>
      <c r="D12" s="25">
        <v>502.01</v>
      </c>
      <c r="E12" s="25">
        <v>2204.73</v>
      </c>
      <c r="F12" s="25">
        <v>849.17</v>
      </c>
      <c r="G12" s="25">
        <v>1451.39</v>
      </c>
      <c r="H12" s="25">
        <v>2048.88</v>
      </c>
      <c r="I12" s="25">
        <v>4651.33</v>
      </c>
      <c r="J12" s="25">
        <v>7493.16</v>
      </c>
      <c r="K12" s="25">
        <v>6123.63</v>
      </c>
      <c r="L12" s="25">
        <v>5748.94</v>
      </c>
      <c r="M12" s="25">
        <v>902.59</v>
      </c>
      <c r="N12" s="25">
        <v>5574.19</v>
      </c>
      <c r="O12" s="25">
        <v>4248.03</v>
      </c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46467.49</v>
      </c>
      <c r="AI12" s="25">
        <v>45759.82</v>
      </c>
      <c r="AJ12" s="66">
        <f>+AI12-AH12</f>
        <v>-707.66999999999825</v>
      </c>
    </row>
    <row r="13" spans="1:36" ht="19.5" customHeight="1" x14ac:dyDescent="0.25">
      <c r="A13" s="24" t="s">
        <v>117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118</v>
      </c>
      <c r="B14" s="25">
        <v>24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24</v>
      </c>
      <c r="AI14" s="25"/>
      <c r="AJ14" s="66">
        <f>+AI14-AH14</f>
        <v>-24</v>
      </c>
    </row>
    <row r="15" spans="1:36" x14ac:dyDescent="0.25">
      <c r="A15" s="13" t="s">
        <v>0</v>
      </c>
      <c r="B15" s="22">
        <v>9.5</v>
      </c>
      <c r="C15" s="22">
        <v>0</v>
      </c>
      <c r="D15" s="22">
        <v>13.5</v>
      </c>
      <c r="E15" s="22">
        <v>0</v>
      </c>
      <c r="F15" s="22">
        <v>23</v>
      </c>
      <c r="G15" s="22">
        <v>16.5</v>
      </c>
      <c r="H15" s="22">
        <v>82.5</v>
      </c>
      <c r="I15" s="22">
        <v>69</v>
      </c>
      <c r="J15" s="22">
        <v>494.5</v>
      </c>
      <c r="K15" s="22">
        <v>407</v>
      </c>
      <c r="L15" s="22">
        <v>213</v>
      </c>
      <c r="M15" s="22">
        <v>136.5</v>
      </c>
      <c r="N15" s="22">
        <v>367.5</v>
      </c>
      <c r="O15" s="22">
        <v>5</v>
      </c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1837.5</v>
      </c>
    </row>
    <row r="16" spans="1:36" s="31" customFormat="1" x14ac:dyDescent="0.25">
      <c r="A16" s="29" t="s">
        <v>20</v>
      </c>
      <c r="B16" s="30">
        <v>43</v>
      </c>
      <c r="C16" s="30">
        <v>123</v>
      </c>
      <c r="D16" s="30">
        <v>30</v>
      </c>
      <c r="E16" s="30">
        <v>100</v>
      </c>
      <c r="F16" s="30">
        <v>0</v>
      </c>
      <c r="G16" s="30">
        <v>111</v>
      </c>
      <c r="H16" s="30">
        <v>105</v>
      </c>
      <c r="I16" s="30">
        <v>106</v>
      </c>
      <c r="J16" s="30">
        <v>261</v>
      </c>
      <c r="K16" s="30">
        <v>90</v>
      </c>
      <c r="L16" s="30">
        <v>116</v>
      </c>
      <c r="M16" s="30"/>
      <c r="N16" s="30">
        <v>91</v>
      </c>
      <c r="O16" s="30">
        <v>25</v>
      </c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1201</v>
      </c>
      <c r="AJ16" s="67"/>
    </row>
    <row r="17" spans="1:36" customFormat="1" x14ac:dyDescent="0.25">
      <c r="A17" s="45" t="s">
        <v>27</v>
      </c>
      <c r="B17" s="21">
        <f>B16*$B$8</f>
        <v>337.12</v>
      </c>
      <c r="C17" s="21">
        <f>C16*$B$8</f>
        <v>964.31999999999994</v>
      </c>
      <c r="D17" s="21">
        <f t="shared" ref="D17:AG17" si="2">D16*$B$8</f>
        <v>235.2</v>
      </c>
      <c r="E17" s="21">
        <f t="shared" si="2"/>
        <v>784</v>
      </c>
      <c r="F17" s="21">
        <f t="shared" si="2"/>
        <v>0</v>
      </c>
      <c r="G17" s="21">
        <f t="shared" si="2"/>
        <v>870.24</v>
      </c>
      <c r="H17" s="21">
        <f t="shared" si="2"/>
        <v>823.19999999999993</v>
      </c>
      <c r="I17" s="21">
        <f t="shared" si="2"/>
        <v>831.04</v>
      </c>
      <c r="J17" s="21">
        <f t="shared" si="2"/>
        <v>2046.24</v>
      </c>
      <c r="K17" s="21">
        <f t="shared" si="2"/>
        <v>705.6</v>
      </c>
      <c r="L17" s="21">
        <f t="shared" si="2"/>
        <v>909.43999999999994</v>
      </c>
      <c r="M17" s="21">
        <f t="shared" si="2"/>
        <v>0</v>
      </c>
      <c r="N17" s="21">
        <f t="shared" si="2"/>
        <v>713.43999999999994</v>
      </c>
      <c r="O17" s="21">
        <f t="shared" si="2"/>
        <v>196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9415.84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>
        <v>169</v>
      </c>
      <c r="J18" s="32">
        <v>208</v>
      </c>
      <c r="K18" s="32">
        <v>261</v>
      </c>
      <c r="L18" s="32">
        <v>208</v>
      </c>
      <c r="M18" s="32"/>
      <c r="N18" s="32">
        <v>171</v>
      </c>
      <c r="O18" s="32">
        <v>152</v>
      </c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1169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1326.6499999999999</v>
      </c>
      <c r="J19" s="21">
        <f t="shared" si="3"/>
        <v>1632.8</v>
      </c>
      <c r="K19" s="21">
        <f t="shared" si="3"/>
        <v>2048.85</v>
      </c>
      <c r="L19" s="21">
        <f t="shared" si="3"/>
        <v>1632.8</v>
      </c>
      <c r="M19" s="21">
        <f t="shared" si="3"/>
        <v>0</v>
      </c>
      <c r="N19" s="21">
        <f t="shared" si="3"/>
        <v>1342.35</v>
      </c>
      <c r="O19" s="21">
        <f t="shared" si="3"/>
        <v>1193.2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9176.65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43</v>
      </c>
      <c r="C22" s="19">
        <f t="shared" ref="C22:AG23" si="5">+C16+C18+C20</f>
        <v>123</v>
      </c>
      <c r="D22" s="19">
        <f t="shared" si="5"/>
        <v>30</v>
      </c>
      <c r="E22" s="19">
        <f t="shared" si="5"/>
        <v>100</v>
      </c>
      <c r="F22" s="19">
        <f t="shared" si="5"/>
        <v>0</v>
      </c>
      <c r="G22" s="19">
        <f t="shared" si="5"/>
        <v>111</v>
      </c>
      <c r="H22" s="19">
        <f t="shared" si="5"/>
        <v>105</v>
      </c>
      <c r="I22" s="19">
        <f t="shared" si="5"/>
        <v>275</v>
      </c>
      <c r="J22" s="19">
        <f t="shared" si="5"/>
        <v>469</v>
      </c>
      <c r="K22" s="19">
        <f t="shared" si="5"/>
        <v>351</v>
      </c>
      <c r="L22" s="19">
        <f t="shared" si="5"/>
        <v>324</v>
      </c>
      <c r="M22" s="19">
        <f t="shared" si="5"/>
        <v>0</v>
      </c>
      <c r="N22" s="19">
        <f t="shared" si="5"/>
        <v>262</v>
      </c>
      <c r="O22" s="19">
        <f t="shared" si="5"/>
        <v>177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2370</v>
      </c>
    </row>
    <row r="23" spans="1:36" customFormat="1" x14ac:dyDescent="0.25">
      <c r="A23" s="46" t="s">
        <v>26</v>
      </c>
      <c r="B23" s="18">
        <f>+B17+B19+B21</f>
        <v>337.12</v>
      </c>
      <c r="C23" s="18">
        <f t="shared" si="5"/>
        <v>964.31999999999994</v>
      </c>
      <c r="D23" s="18">
        <f t="shared" si="5"/>
        <v>235.2</v>
      </c>
      <c r="E23" s="18">
        <f t="shared" si="5"/>
        <v>784</v>
      </c>
      <c r="F23" s="18">
        <f t="shared" si="5"/>
        <v>0</v>
      </c>
      <c r="G23" s="18">
        <f t="shared" si="5"/>
        <v>870.24</v>
      </c>
      <c r="H23" s="18">
        <f t="shared" si="5"/>
        <v>823.19999999999993</v>
      </c>
      <c r="I23" s="18">
        <f t="shared" si="5"/>
        <v>2157.6899999999996</v>
      </c>
      <c r="J23" s="18">
        <f t="shared" si="5"/>
        <v>3679.04</v>
      </c>
      <c r="K23" s="18">
        <f t="shared" si="5"/>
        <v>2754.45</v>
      </c>
      <c r="L23" s="18">
        <f t="shared" si="5"/>
        <v>2542.2399999999998</v>
      </c>
      <c r="M23" s="18">
        <f t="shared" si="5"/>
        <v>0</v>
      </c>
      <c r="N23" s="18">
        <f t="shared" si="5"/>
        <v>2055.79</v>
      </c>
      <c r="O23" s="18">
        <f t="shared" si="5"/>
        <v>1389.2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18592.489999999998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>
        <v>16.73</v>
      </c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16.73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131.3305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131.3305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16.73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16.73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131.3305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131.3305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>
        <v>19.13</v>
      </c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19.13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149.97919999999999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149.97919999999999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19.13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19.13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149.97919999999999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149.97919999999999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1794.9</v>
      </c>
      <c r="C49" s="43">
        <v>1054.27</v>
      </c>
      <c r="D49" s="43">
        <v>194.52</v>
      </c>
      <c r="E49" s="43">
        <v>0</v>
      </c>
      <c r="F49" s="43">
        <v>746.9</v>
      </c>
      <c r="G49" s="43">
        <v>573.75</v>
      </c>
      <c r="H49" s="43">
        <v>849.09</v>
      </c>
      <c r="I49" s="43">
        <v>22.04</v>
      </c>
      <c r="J49" s="43">
        <v>3053.88</v>
      </c>
      <c r="K49" s="43">
        <v>1823.04</v>
      </c>
      <c r="L49" s="43"/>
      <c r="M49" s="44">
        <v>766.01</v>
      </c>
      <c r="N49" s="44">
        <v>2678.45</v>
      </c>
      <c r="O49" s="44">
        <v>2141.13</v>
      </c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15697.98</v>
      </c>
    </row>
    <row r="50" spans="1:34" x14ac:dyDescent="0.25">
      <c r="A50" s="17" t="s">
        <v>1</v>
      </c>
      <c r="B50" s="43"/>
      <c r="C50" s="43"/>
      <c r="D50" s="43">
        <v>0</v>
      </c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121</v>
      </c>
      <c r="B52" s="43">
        <v>33.549999999999997</v>
      </c>
      <c r="C52" s="43">
        <v>123.8</v>
      </c>
      <c r="D52" s="43"/>
      <c r="E52" s="43">
        <v>1393.04</v>
      </c>
      <c r="F52" s="43"/>
      <c r="G52" s="43"/>
      <c r="H52" s="43"/>
      <c r="I52" s="43">
        <v>1692.45</v>
      </c>
      <c r="J52" s="43"/>
      <c r="K52" s="43"/>
      <c r="L52" s="43">
        <v>2427.7600000000002</v>
      </c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5670.6</v>
      </c>
    </row>
    <row r="53" spans="1:34" x14ac:dyDescent="0.25">
      <c r="A53" s="17" t="s">
        <v>18</v>
      </c>
      <c r="B53" s="43">
        <v>140</v>
      </c>
      <c r="C53" s="43">
        <v>187.79</v>
      </c>
      <c r="D53" s="43">
        <v>58.06</v>
      </c>
      <c r="E53" s="43">
        <v>84.87</v>
      </c>
      <c r="F53" s="43">
        <v>0</v>
      </c>
      <c r="G53" s="43"/>
      <c r="H53" s="43">
        <v>313.54000000000002</v>
      </c>
      <c r="I53" s="43">
        <v>623.17999999999995</v>
      </c>
      <c r="J53" s="43">
        <v>229.82</v>
      </c>
      <c r="K53" s="43">
        <v>577.61</v>
      </c>
      <c r="L53" s="43">
        <v>371.7</v>
      </c>
      <c r="M53" s="44"/>
      <c r="N53" s="44"/>
      <c r="O53" s="44">
        <v>631.04</v>
      </c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3217.6099999999997</v>
      </c>
    </row>
    <row r="54" spans="1:34" x14ac:dyDescent="0.25">
      <c r="A54" s="17" t="s">
        <v>114</v>
      </c>
      <c r="B54" s="43"/>
      <c r="C54" s="43"/>
      <c r="D54" s="43"/>
      <c r="E54" s="43"/>
      <c r="F54" s="43">
        <v>54.21</v>
      </c>
      <c r="G54" s="43"/>
      <c r="H54" s="43">
        <v>19.36</v>
      </c>
      <c r="I54" s="43"/>
      <c r="J54" s="43"/>
      <c r="K54" s="43"/>
      <c r="L54" s="43"/>
      <c r="M54" s="44"/>
      <c r="N54" s="44">
        <v>69.540000000000006</v>
      </c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143.11000000000001</v>
      </c>
    </row>
    <row r="55" spans="1:34" x14ac:dyDescent="0.25">
      <c r="A55" s="17" t="s">
        <v>52</v>
      </c>
      <c r="B55" s="43">
        <v>58.66</v>
      </c>
      <c r="C55" s="43"/>
      <c r="D55" s="43">
        <v>0</v>
      </c>
      <c r="E55" s="43">
        <v>0</v>
      </c>
      <c r="F55" s="43">
        <v>25.3</v>
      </c>
      <c r="G55" s="43"/>
      <c r="H55" s="43"/>
      <c r="I55" s="43">
        <v>87.3</v>
      </c>
      <c r="J55" s="43">
        <v>45.1</v>
      </c>
      <c r="K55" s="43">
        <v>412.95</v>
      </c>
      <c r="L55" s="43"/>
      <c r="M55" s="44"/>
      <c r="N55" s="44">
        <v>275.52999999999997</v>
      </c>
      <c r="O55" s="44">
        <v>79.94</v>
      </c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984.78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122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>
        <v>197.38</v>
      </c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197.38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2373.73</v>
      </c>
      <c r="C64" s="51">
        <f t="shared" ref="C64:AG64" si="21">+C15+C23+C31+C39+C47+C48+C49+C50+C51+C52+C53+C54+C55+C56+C57+C58+C59+C60+C61+C62+C63</f>
        <v>2330.1799999999998</v>
      </c>
      <c r="D64" s="51">
        <f t="shared" si="21"/>
        <v>501.28000000000003</v>
      </c>
      <c r="E64" s="51">
        <f t="shared" si="21"/>
        <v>2261.91</v>
      </c>
      <c r="F64" s="51">
        <f t="shared" si="21"/>
        <v>849.41</v>
      </c>
      <c r="G64" s="51">
        <f t="shared" si="21"/>
        <v>1460.49</v>
      </c>
      <c r="H64" s="51">
        <f t="shared" si="21"/>
        <v>2087.69</v>
      </c>
      <c r="I64" s="51">
        <f t="shared" si="21"/>
        <v>4651.66</v>
      </c>
      <c r="J64" s="51">
        <f t="shared" si="21"/>
        <v>7502.34</v>
      </c>
      <c r="K64" s="51">
        <f t="shared" si="21"/>
        <v>6125.029199999999</v>
      </c>
      <c r="L64" s="51">
        <f t="shared" si="21"/>
        <v>5752.08</v>
      </c>
      <c r="M64" s="51">
        <f t="shared" si="21"/>
        <v>902.51</v>
      </c>
      <c r="N64" s="51">
        <f t="shared" si="21"/>
        <v>5578.1404999999995</v>
      </c>
      <c r="O64" s="51">
        <f t="shared" si="21"/>
        <v>4246.3099999999995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46622.759700000002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 t="str">
        <f t="shared" si="22"/>
        <v>CAJA 4 D</v>
      </c>
      <c r="F66" s="53" t="str">
        <f t="shared" si="22"/>
        <v>CAJA 5 D</v>
      </c>
      <c r="G66" s="53" t="str">
        <f t="shared" si="22"/>
        <v>CAJA 8 D</v>
      </c>
      <c r="H66" s="53" t="str">
        <f t="shared" si="22"/>
        <v>CAJA 9 D</v>
      </c>
      <c r="I66" s="53" t="str">
        <f t="shared" si="22"/>
        <v>CAJA 1 N</v>
      </c>
      <c r="J66" s="53" t="str">
        <f t="shared" si="22"/>
        <v>CAJA 2 N</v>
      </c>
      <c r="K66" s="53" t="str">
        <f t="shared" si="22"/>
        <v>CAJA 3 N</v>
      </c>
      <c r="L66" s="53" t="str">
        <f t="shared" si="22"/>
        <v>CAJA 4 N</v>
      </c>
      <c r="M66" s="53" t="str">
        <f t="shared" si="22"/>
        <v>CAJA 5 N</v>
      </c>
      <c r="N66" s="53" t="str">
        <f t="shared" si="22"/>
        <v>CAJA 8 N</v>
      </c>
      <c r="O66" s="53" t="str">
        <f t="shared" si="22"/>
        <v>CAJA 9 N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2349.6999999999998</v>
      </c>
      <c r="C67" s="55">
        <f t="shared" ref="C67:L67" si="23">C12</f>
        <v>2319.7399999999998</v>
      </c>
      <c r="D67" s="55">
        <f t="shared" si="23"/>
        <v>502.01</v>
      </c>
      <c r="E67" s="55">
        <f t="shared" si="23"/>
        <v>2204.73</v>
      </c>
      <c r="F67" s="55">
        <f t="shared" si="23"/>
        <v>849.17</v>
      </c>
      <c r="G67" s="55">
        <f t="shared" si="23"/>
        <v>1451.39</v>
      </c>
      <c r="H67" s="55">
        <f t="shared" si="23"/>
        <v>2048.88</v>
      </c>
      <c r="I67" s="55">
        <f t="shared" si="23"/>
        <v>4651.33</v>
      </c>
      <c r="J67" s="55">
        <f t="shared" si="23"/>
        <v>7493.16</v>
      </c>
      <c r="K67" s="55">
        <f t="shared" si="23"/>
        <v>6123.63</v>
      </c>
      <c r="L67" s="55">
        <f t="shared" si="23"/>
        <v>5748.94</v>
      </c>
      <c r="M67" s="55">
        <f t="shared" si="22"/>
        <v>902.59</v>
      </c>
      <c r="N67" s="55">
        <f t="shared" si="22"/>
        <v>5574.19</v>
      </c>
      <c r="O67" s="55">
        <f t="shared" si="22"/>
        <v>4248.03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46467.49</v>
      </c>
    </row>
    <row r="68" spans="1:34" customFormat="1" x14ac:dyDescent="0.25">
      <c r="A68" s="56" t="s">
        <v>93</v>
      </c>
      <c r="B68" s="57">
        <f t="shared" ref="B68:AG68" si="24">+B13+B14</f>
        <v>24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24</v>
      </c>
    </row>
    <row r="69" spans="1:34" customFormat="1" x14ac:dyDescent="0.25">
      <c r="A69" s="56" t="s">
        <v>94</v>
      </c>
      <c r="B69" s="57">
        <f>+B67+B68</f>
        <v>2373.6999999999998</v>
      </c>
      <c r="C69" s="57">
        <f t="shared" ref="C69:AG69" si="25">+C67+C68</f>
        <v>2319.7399999999998</v>
      </c>
      <c r="D69" s="57">
        <f t="shared" si="25"/>
        <v>502.01</v>
      </c>
      <c r="E69" s="57">
        <f t="shared" si="25"/>
        <v>2204.73</v>
      </c>
      <c r="F69" s="57">
        <f t="shared" si="25"/>
        <v>849.17</v>
      </c>
      <c r="G69" s="57">
        <f t="shared" si="25"/>
        <v>1451.39</v>
      </c>
      <c r="H69" s="57">
        <f t="shared" si="25"/>
        <v>2048.88</v>
      </c>
      <c r="I69" s="57">
        <f t="shared" si="25"/>
        <v>4651.33</v>
      </c>
      <c r="J69" s="57">
        <f t="shared" si="25"/>
        <v>7493.16</v>
      </c>
      <c r="K69" s="57">
        <f t="shared" si="25"/>
        <v>6123.63</v>
      </c>
      <c r="L69" s="57">
        <f t="shared" si="25"/>
        <v>5748.94</v>
      </c>
      <c r="M69" s="57">
        <f t="shared" si="25"/>
        <v>902.59</v>
      </c>
      <c r="N69" s="57">
        <f t="shared" si="25"/>
        <v>5574.19</v>
      </c>
      <c r="O69" s="57">
        <f t="shared" si="25"/>
        <v>4248.03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46491.49</v>
      </c>
    </row>
    <row r="70" spans="1:34" customFormat="1" ht="15" customHeight="1" x14ac:dyDescent="0.25">
      <c r="A70" s="56" t="s">
        <v>95</v>
      </c>
      <c r="B70" s="55">
        <f t="shared" ref="B70:AG70" si="26">+B64-B69</f>
        <v>3.0000000000200089E-2</v>
      </c>
      <c r="C70" s="55">
        <f t="shared" si="26"/>
        <v>10.440000000000055</v>
      </c>
      <c r="D70" s="55">
        <f t="shared" si="26"/>
        <v>-0.72999999999996135</v>
      </c>
      <c r="E70" s="55">
        <f t="shared" si="26"/>
        <v>57.179999999999836</v>
      </c>
      <c r="F70" s="55">
        <f t="shared" si="26"/>
        <v>0.24000000000000909</v>
      </c>
      <c r="G70" s="55">
        <f t="shared" si="26"/>
        <v>9.0999999999999091</v>
      </c>
      <c r="H70" s="55">
        <f t="shared" si="26"/>
        <v>38.809999999999945</v>
      </c>
      <c r="I70" s="55">
        <f t="shared" si="26"/>
        <v>0.32999999999992724</v>
      </c>
      <c r="J70" s="55">
        <f t="shared" si="26"/>
        <v>9.180000000000291</v>
      </c>
      <c r="K70" s="55">
        <f t="shared" si="26"/>
        <v>1.3991999999989275</v>
      </c>
      <c r="L70" s="55">
        <f t="shared" si="26"/>
        <v>3.1400000000003274</v>
      </c>
      <c r="M70" s="55">
        <f t="shared" si="26"/>
        <v>-8.0000000000040927E-2</v>
      </c>
      <c r="N70" s="55">
        <f t="shared" si="26"/>
        <v>3.95049999999992</v>
      </c>
      <c r="O70" s="55">
        <f t="shared" si="26"/>
        <v>-1.7200000000002547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131.26969999999909</v>
      </c>
    </row>
    <row r="71" spans="1:34" ht="112.5" customHeight="1" x14ac:dyDescent="0.25">
      <c r="A71" s="74" t="s">
        <v>96</v>
      </c>
      <c r="B71" s="14"/>
      <c r="C71" s="14" t="s">
        <v>126</v>
      </c>
      <c r="D71" s="14"/>
      <c r="E71" s="14" t="s">
        <v>127</v>
      </c>
      <c r="F71" s="14"/>
      <c r="G71" s="14" t="s">
        <v>128</v>
      </c>
      <c r="H71" s="14" t="s">
        <v>129</v>
      </c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3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71"/>
  <sheetViews>
    <sheetView workbookViewId="0">
      <pane xSplit="1" ySplit="4" topLeftCell="AE41" activePane="bottomRight" state="frozen"/>
      <selection pane="topRight" activeCell="B1" sqref="B1"/>
      <selection pane="bottomLeft" activeCell="A5" sqref="A5"/>
      <selection pane="bottomRight" activeCell="AH53" sqref="AH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109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44799</v>
      </c>
      <c r="E6" s="2"/>
      <c r="F6" s="3"/>
      <c r="G6" s="3"/>
    </row>
    <row r="8" spans="1:36" x14ac:dyDescent="0.25">
      <c r="A8" s="1" t="s">
        <v>21</v>
      </c>
      <c r="B8" s="2">
        <v>7.84</v>
      </c>
      <c r="C8" s="1" t="s">
        <v>38</v>
      </c>
      <c r="D8" s="2"/>
    </row>
    <row r="9" spans="1:36" x14ac:dyDescent="0.25">
      <c r="A9" s="1" t="s">
        <v>22</v>
      </c>
      <c r="B9" s="23">
        <v>7.85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58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2730.29</v>
      </c>
      <c r="C12" s="25">
        <v>2414.17</v>
      </c>
      <c r="D12" s="25">
        <v>2126.12</v>
      </c>
      <c r="E12" s="25">
        <v>467.13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7737.71</v>
      </c>
      <c r="AI12" s="25">
        <v>7678.15</v>
      </c>
      <c r="AJ12" s="66">
        <f>+AI12-AH12</f>
        <v>-59.5600000000004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186.5</v>
      </c>
      <c r="C15" s="22">
        <v>193.5</v>
      </c>
      <c r="D15" s="22">
        <v>22.5</v>
      </c>
      <c r="E15" s="22">
        <v>15.5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418</v>
      </c>
    </row>
    <row r="16" spans="1:36" s="31" customFormat="1" x14ac:dyDescent="0.25">
      <c r="A16" s="29" t="s">
        <v>20</v>
      </c>
      <c r="B16" s="30">
        <v>112</v>
      </c>
      <c r="C16" s="30">
        <v>31</v>
      </c>
      <c r="D16" s="30">
        <v>80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223</v>
      </c>
      <c r="AJ16" s="67"/>
    </row>
    <row r="17" spans="1:36" customFormat="1" x14ac:dyDescent="0.25">
      <c r="A17" s="45" t="s">
        <v>27</v>
      </c>
      <c r="B17" s="21">
        <f>B16*$B$8</f>
        <v>878.07999999999993</v>
      </c>
      <c r="C17" s="21">
        <f>C16*$B$8</f>
        <v>243.04</v>
      </c>
      <c r="D17" s="21">
        <f t="shared" ref="D17:AG17" si="2">D16*$B$8</f>
        <v>627.20000000000005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1748.32</v>
      </c>
    </row>
    <row r="18" spans="1:36" s="31" customFormat="1" x14ac:dyDescent="0.25">
      <c r="A18" s="29" t="s">
        <v>23</v>
      </c>
      <c r="B18" s="32"/>
      <c r="C18" s="32">
        <v>1</v>
      </c>
      <c r="D18" s="32">
        <v>20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21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7.85</v>
      </c>
      <c r="D19" s="21">
        <f t="shared" si="3"/>
        <v>157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164.85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112</v>
      </c>
      <c r="C22" s="19">
        <f t="shared" ref="C22:AG23" si="5">+C16+C18+C20</f>
        <v>32</v>
      </c>
      <c r="D22" s="19">
        <f t="shared" si="5"/>
        <v>100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244</v>
      </c>
    </row>
    <row r="23" spans="1:36" customFormat="1" x14ac:dyDescent="0.25">
      <c r="A23" s="46" t="s">
        <v>26</v>
      </c>
      <c r="B23" s="18">
        <f>+B17+B19+B21</f>
        <v>878.07999999999993</v>
      </c>
      <c r="C23" s="18">
        <f t="shared" si="5"/>
        <v>250.89</v>
      </c>
      <c r="D23" s="18">
        <f t="shared" si="5"/>
        <v>784.2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1913.1699999999998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>
        <v>19.68</v>
      </c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19.68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154.2912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154.2912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19.68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19.68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154.2912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154.2912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>
        <v>8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8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62.8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62.8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8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8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62.8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62.8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1424.76</v>
      </c>
      <c r="C49" s="43">
        <v>1240.5999999999999</v>
      </c>
      <c r="D49" s="43">
        <v>1189.6600000000001</v>
      </c>
      <c r="E49" s="43">
        <v>396.54</v>
      </c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4251.5599999999995</v>
      </c>
    </row>
    <row r="50" spans="1:34" x14ac:dyDescent="0.25">
      <c r="A50" s="17" t="s">
        <v>1</v>
      </c>
      <c r="B50" s="43">
        <v>0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244.04</v>
      </c>
      <c r="C53" s="43">
        <v>454.72</v>
      </c>
      <c r="D53" s="43">
        <v>128.9</v>
      </c>
      <c r="E53" s="43">
        <v>55.34</v>
      </c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883</v>
      </c>
    </row>
    <row r="54" spans="1:34" x14ac:dyDescent="0.25">
      <c r="A54" s="17" t="s">
        <v>114</v>
      </c>
      <c r="B54" s="43"/>
      <c r="C54" s="43">
        <v>0</v>
      </c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0</v>
      </c>
      <c r="C55" s="43">
        <v>58.67</v>
      </c>
      <c r="D55" s="43">
        <v>0</v>
      </c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58.67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3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2733.38</v>
      </c>
      <c r="C64" s="51">
        <f t="shared" ref="C64:AG64" si="21">+C15+C23+C31+C39+C47+C48+C49+C50+C51+C52+C53+C54+C55+C56+C57+C58+C59+C60+C61+C62+C63</f>
        <v>2415.4712</v>
      </c>
      <c r="D64" s="51">
        <f t="shared" si="21"/>
        <v>2125.2600000000002</v>
      </c>
      <c r="E64" s="51">
        <f t="shared" si="21"/>
        <v>467.38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>SUM(B64:AG64)</f>
        <v>7741.4912000000004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N</v>
      </c>
      <c r="E66" s="53" t="str">
        <f t="shared" si="22"/>
        <v>CAJA 3 N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2730.29</v>
      </c>
      <c r="C67" s="55">
        <f t="shared" ref="C67:L67" si="23">C12</f>
        <v>2414.17</v>
      </c>
      <c r="D67" s="55">
        <f t="shared" si="23"/>
        <v>2126.12</v>
      </c>
      <c r="E67" s="55">
        <f t="shared" si="23"/>
        <v>467.13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7737.71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2730.29</v>
      </c>
      <c r="C69" s="57">
        <f t="shared" ref="C69:AG69" si="25">+C67+C68</f>
        <v>2414.17</v>
      </c>
      <c r="D69" s="57">
        <f t="shared" si="25"/>
        <v>2126.12</v>
      </c>
      <c r="E69" s="57">
        <f t="shared" si="25"/>
        <v>467.13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7737.71</v>
      </c>
    </row>
    <row r="70" spans="1:34" customFormat="1" ht="15" customHeight="1" x14ac:dyDescent="0.25">
      <c r="A70" s="56" t="s">
        <v>95</v>
      </c>
      <c r="B70" s="55">
        <f t="shared" ref="B70:AG70" si="26">+B64-B69</f>
        <v>3.0900000000001455</v>
      </c>
      <c r="C70" s="55">
        <f t="shared" si="26"/>
        <v>1.3011999999998807</v>
      </c>
      <c r="D70" s="55">
        <f t="shared" si="26"/>
        <v>-0.85999999999967258</v>
      </c>
      <c r="E70" s="55">
        <f t="shared" si="26"/>
        <v>0.25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3.7812000000003536</v>
      </c>
    </row>
    <row r="71" spans="1:34" ht="95.2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4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7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9" sqref="D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103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7.84</v>
      </c>
      <c r="C8" s="1" t="s">
        <v>38</v>
      </c>
      <c r="D8" s="2">
        <v>7.81</v>
      </c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6428.47</v>
      </c>
      <c r="C12" s="25">
        <v>5227.91</v>
      </c>
      <c r="D12" s="25">
        <v>2627.66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14284.04</v>
      </c>
      <c r="AI12" s="25">
        <v>14200.4</v>
      </c>
      <c r="AJ12" s="66">
        <f>+AI12-AH12</f>
        <v>-83.640000000001237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950.5</v>
      </c>
      <c r="C15" s="22">
        <v>394</v>
      </c>
      <c r="D15" s="22">
        <v>699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2043.5</v>
      </c>
    </row>
    <row r="16" spans="1:36" s="31" customFormat="1" x14ac:dyDescent="0.25">
      <c r="A16" s="29" t="s">
        <v>20</v>
      </c>
      <c r="B16" s="30">
        <v>192</v>
      </c>
      <c r="C16" s="30">
        <v>156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348</v>
      </c>
      <c r="AJ16" s="67"/>
    </row>
    <row r="17" spans="1:36" customFormat="1" x14ac:dyDescent="0.25">
      <c r="A17" s="45" t="s">
        <v>27</v>
      </c>
      <c r="B17" s="21">
        <f>B16*$B$8</f>
        <v>1505.28</v>
      </c>
      <c r="C17" s="21">
        <f>C16*$B$8</f>
        <v>1223.04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2728.3199999999997</v>
      </c>
    </row>
    <row r="18" spans="1:36" s="31" customFormat="1" x14ac:dyDescent="0.25">
      <c r="A18" s="29" t="s">
        <v>23</v>
      </c>
      <c r="B18" s="32"/>
      <c r="C18" s="32">
        <v>0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192</v>
      </c>
      <c r="C22" s="19">
        <f t="shared" ref="C22:AG23" si="5">+C16+C18+C20</f>
        <v>156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348</v>
      </c>
    </row>
    <row r="23" spans="1:36" customFormat="1" x14ac:dyDescent="0.25">
      <c r="A23" s="46" t="s">
        <v>26</v>
      </c>
      <c r="B23" s="18">
        <f>+B17+B19+B21</f>
        <v>1505.28</v>
      </c>
      <c r="C23" s="18">
        <f t="shared" si="5"/>
        <v>1223.04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2728.3199999999997</v>
      </c>
    </row>
    <row r="24" spans="1:36" x14ac:dyDescent="0.25">
      <c r="A24" s="13" t="s">
        <v>28</v>
      </c>
      <c r="B24" s="33"/>
      <c r="C24" s="33">
        <v>50</v>
      </c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50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390.5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390.5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50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50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390.5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390.5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>
        <v>4.43</v>
      </c>
      <c r="C40" s="35">
        <v>24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28.43</v>
      </c>
    </row>
    <row r="41" spans="1:34" customFormat="1" x14ac:dyDescent="0.25">
      <c r="A41" s="45" t="s">
        <v>44</v>
      </c>
      <c r="B41" s="21">
        <f>B40*$B$8</f>
        <v>34.731199999999994</v>
      </c>
      <c r="C41" s="21">
        <f t="shared" ref="C41:AG41" si="16">C40*$B$8</f>
        <v>188.16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222.8912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4.43</v>
      </c>
      <c r="C46" s="19">
        <f t="shared" ref="C46:AG47" si="19">+C40+C42+C44</f>
        <v>24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28.43</v>
      </c>
    </row>
    <row r="47" spans="1:34" customFormat="1" x14ac:dyDescent="0.25">
      <c r="A47" s="46" t="s">
        <v>48</v>
      </c>
      <c r="B47" s="18">
        <f>+B41+B43+B45</f>
        <v>34.731199999999994</v>
      </c>
      <c r="C47" s="18">
        <f t="shared" si="19"/>
        <v>188.16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222.8912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3327.17</v>
      </c>
      <c r="C49" s="43">
        <v>2244.4699999999998</v>
      </c>
      <c r="D49" s="43">
        <v>1348.07</v>
      </c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6919.7099999999991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581.52</v>
      </c>
      <c r="C53" s="43">
        <v>788.86</v>
      </c>
      <c r="D53" s="43">
        <v>581.34</v>
      </c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1951.7200000000003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32.06</v>
      </c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32.06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6431.2611999999999</v>
      </c>
      <c r="C64" s="51">
        <f t="shared" ref="C64:AG64" si="21">+C15+C23+C31+C39+C47+C48+C49+C50+C51+C52+C53+C54+C55+C56+C57+C58+C59+C60+C61+C62+C63</f>
        <v>5229.03</v>
      </c>
      <c r="D64" s="51">
        <f t="shared" si="21"/>
        <v>2628.41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14288.7012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6428.47</v>
      </c>
      <c r="C67" s="55">
        <f t="shared" ref="C67:L67" si="23">C12</f>
        <v>5227.91</v>
      </c>
      <c r="D67" s="55">
        <f t="shared" si="23"/>
        <v>2627.66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14284.04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6428.47</v>
      </c>
      <c r="C69" s="57">
        <f t="shared" ref="C69:AG69" si="25">+C67+C68</f>
        <v>5227.91</v>
      </c>
      <c r="D69" s="57">
        <f t="shared" si="25"/>
        <v>2627.66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14284.04</v>
      </c>
    </row>
    <row r="70" spans="1:34" customFormat="1" ht="15" customHeight="1" x14ac:dyDescent="0.25">
      <c r="A70" s="56" t="s">
        <v>95</v>
      </c>
      <c r="B70" s="55">
        <f t="shared" ref="B70:AG70" si="26">+B64-B69</f>
        <v>2.7911999999996624</v>
      </c>
      <c r="C70" s="55">
        <f t="shared" si="26"/>
        <v>1.1199999999998909</v>
      </c>
      <c r="D70" s="55">
        <f t="shared" si="26"/>
        <v>0.75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4.6611999999995533</v>
      </c>
    </row>
    <row r="71" spans="1:34" ht="107.2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5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71"/>
  <sheetViews>
    <sheetView workbookViewId="0">
      <pane xSplit="1" ySplit="4" topLeftCell="AF47" activePane="bottomRight" state="frozen"/>
      <selection pane="topRight" activeCell="B1" sqref="B1"/>
      <selection pane="bottomLeft" activeCell="A5" sqref="A5"/>
      <selection pane="bottomRight" activeCell="AH54" sqref="AH5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110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7.85</v>
      </c>
      <c r="C8" s="1" t="s">
        <v>38</v>
      </c>
      <c r="D8" s="2">
        <v>7.86</v>
      </c>
    </row>
    <row r="9" spans="1:36" x14ac:dyDescent="0.25">
      <c r="A9" s="1" t="s">
        <v>22</v>
      </c>
      <c r="B9" s="23">
        <v>7.84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1022.07</v>
      </c>
      <c r="C12" s="25">
        <v>2503.73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3525.8</v>
      </c>
      <c r="AI12" s="25">
        <v>3505.28</v>
      </c>
      <c r="AJ12" s="66">
        <f>+AI12-AH12</f>
        <v>-20.519999999999982</v>
      </c>
    </row>
    <row r="13" spans="1:36" ht="19.5" customHeight="1" x14ac:dyDescent="0.25">
      <c r="A13" s="24" t="s">
        <v>117</v>
      </c>
      <c r="B13" s="25"/>
      <c r="C13" s="25">
        <v>17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17</v>
      </c>
      <c r="AI13" s="25"/>
      <c r="AJ13" s="66">
        <f>+AI13-AH13</f>
        <v>-17</v>
      </c>
    </row>
    <row r="14" spans="1:36" ht="19.5" customHeight="1" x14ac:dyDescent="0.25">
      <c r="A14" s="24" t="s">
        <v>118</v>
      </c>
      <c r="B14" s="25">
        <v>12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12</v>
      </c>
      <c r="AI14" s="25"/>
      <c r="AJ14" s="66">
        <f>+AI14-AH14</f>
        <v>-12</v>
      </c>
    </row>
    <row r="15" spans="1:36" x14ac:dyDescent="0.25">
      <c r="A15" s="13" t="s">
        <v>0</v>
      </c>
      <c r="B15" s="22">
        <v>74</v>
      </c>
      <c r="C15" s="22">
        <v>160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234</v>
      </c>
    </row>
    <row r="16" spans="1:36" s="31" customFormat="1" x14ac:dyDescent="0.25">
      <c r="A16" s="29" t="s">
        <v>20</v>
      </c>
      <c r="B16" s="30"/>
      <c r="C16" s="30">
        <v>64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64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502.4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502.4</v>
      </c>
    </row>
    <row r="18" spans="1:36" s="31" customFormat="1" x14ac:dyDescent="0.25">
      <c r="A18" s="29" t="s">
        <v>23</v>
      </c>
      <c r="B18" s="32"/>
      <c r="C18" s="32">
        <v>20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20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156.80000000000001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156.80000000000001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84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84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659.2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659.2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>
        <v>9.56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9.56</v>
      </c>
    </row>
    <row r="41" spans="1:34" customFormat="1" x14ac:dyDescent="0.25">
      <c r="A41" s="45" t="s">
        <v>44</v>
      </c>
      <c r="B41" s="21">
        <f>B40*$B$8</f>
        <v>75.046000000000006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75.046000000000006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9.56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9.56</v>
      </c>
    </row>
    <row r="47" spans="1:34" customFormat="1" x14ac:dyDescent="0.25">
      <c r="A47" s="46" t="s">
        <v>48</v>
      </c>
      <c r="B47" s="18">
        <f>+B41+B43+B45</f>
        <v>75.046000000000006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75.046000000000006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794.73</v>
      </c>
      <c r="C49" s="43">
        <v>1617.5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2412.23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35.54</v>
      </c>
      <c r="C53" s="43">
        <v>28.6</v>
      </c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64.14</v>
      </c>
    </row>
    <row r="54" spans="1:34" x14ac:dyDescent="0.25">
      <c r="A54" s="17" t="s">
        <v>114</v>
      </c>
      <c r="B54" s="43"/>
      <c r="C54" s="43">
        <v>23.52</v>
      </c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23.52</v>
      </c>
    </row>
    <row r="55" spans="1:34" x14ac:dyDescent="0.25">
      <c r="A55" s="17" t="s">
        <v>52</v>
      </c>
      <c r="B55" s="43">
        <v>27.28</v>
      </c>
      <c r="C55" s="43">
        <v>32.619999999999997</v>
      </c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59.9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>
        <v>27.75</v>
      </c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27.75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1034.346</v>
      </c>
      <c r="C64" s="51">
        <f t="shared" ref="C64:AG64" si="21">+C15+C23+C31+C39+C47+C48+C49+C50+C51+C52+C53+C54+C55+C56+C57+C58+C59+C60+C61+C62+C63</f>
        <v>2521.4399999999996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3555.7859999999996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2 D</v>
      </c>
      <c r="C66" s="53" t="str">
        <f>C11</f>
        <v>CAJA 2 N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1022.07</v>
      </c>
      <c r="C67" s="55">
        <f t="shared" ref="C67:L67" si="23">C12</f>
        <v>2503.73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3525.8</v>
      </c>
    </row>
    <row r="68" spans="1:34" customFormat="1" x14ac:dyDescent="0.25">
      <c r="A68" s="56" t="s">
        <v>93</v>
      </c>
      <c r="B68" s="57">
        <f t="shared" ref="B68:AG68" si="24">+B13+B14</f>
        <v>12</v>
      </c>
      <c r="C68" s="57">
        <f t="shared" si="24"/>
        <v>17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29</v>
      </c>
    </row>
    <row r="69" spans="1:34" customFormat="1" x14ac:dyDescent="0.25">
      <c r="A69" s="56" t="s">
        <v>94</v>
      </c>
      <c r="B69" s="57">
        <f>+B67+B68</f>
        <v>1034.0700000000002</v>
      </c>
      <c r="C69" s="57">
        <f t="shared" ref="C69:AG69" si="25">+C67+C68</f>
        <v>2520.73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3554.8</v>
      </c>
    </row>
    <row r="70" spans="1:34" customFormat="1" ht="15" customHeight="1" x14ac:dyDescent="0.25">
      <c r="A70" s="56" t="s">
        <v>95</v>
      </c>
      <c r="B70" s="55">
        <f t="shared" ref="B70:AG70" si="26">+B64-B69</f>
        <v>0.27599999999983993</v>
      </c>
      <c r="C70" s="55">
        <f t="shared" si="26"/>
        <v>0.70999999999958163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0.98599999999942156</v>
      </c>
    </row>
    <row r="71" spans="1:34" ht="102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6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7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111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7.84</v>
      </c>
      <c r="C8" s="1" t="s">
        <v>38</v>
      </c>
      <c r="D8" s="2"/>
    </row>
    <row r="9" spans="1:36" x14ac:dyDescent="0.25">
      <c r="A9" s="1" t="s">
        <v>22</v>
      </c>
      <c r="B9" s="23">
        <v>7.85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528.64</v>
      </c>
      <c r="C12" s="25">
        <v>185.66</v>
      </c>
      <c r="D12" s="25">
        <v>6520.19</v>
      </c>
      <c r="E12" s="25">
        <v>2625.53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9860.02</v>
      </c>
      <c r="AI12" s="25">
        <v>9860.02</v>
      </c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56.5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56.5</v>
      </c>
    </row>
    <row r="16" spans="1:36" s="31" customFormat="1" x14ac:dyDescent="0.25">
      <c r="A16" s="29" t="s">
        <v>20</v>
      </c>
      <c r="B16" s="30">
        <v>21</v>
      </c>
      <c r="C16" s="30">
        <v>12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33</v>
      </c>
      <c r="AJ16" s="67"/>
    </row>
    <row r="17" spans="1:36" customFormat="1" x14ac:dyDescent="0.25">
      <c r="A17" s="45" t="s">
        <v>27</v>
      </c>
      <c r="B17" s="21">
        <f>B16*$B$8</f>
        <v>164.64</v>
      </c>
      <c r="C17" s="21">
        <f>C16*$B$8</f>
        <v>94.08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258.71999999999997</v>
      </c>
    </row>
    <row r="18" spans="1:36" s="31" customFormat="1" x14ac:dyDescent="0.25">
      <c r="A18" s="29" t="s">
        <v>23</v>
      </c>
      <c r="B18" s="32"/>
      <c r="C18" s="32"/>
      <c r="D18" s="32">
        <v>475</v>
      </c>
      <c r="E18" s="32">
        <v>205</v>
      </c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680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3728.75</v>
      </c>
      <c r="E19" s="21">
        <f t="shared" si="3"/>
        <v>1609.25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5338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21</v>
      </c>
      <c r="C22" s="19">
        <f t="shared" ref="C22:AG23" si="5">+C16+C18+C20</f>
        <v>12</v>
      </c>
      <c r="D22" s="19">
        <f t="shared" si="5"/>
        <v>475</v>
      </c>
      <c r="E22" s="19">
        <f t="shared" si="5"/>
        <v>205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713</v>
      </c>
    </row>
    <row r="23" spans="1:36" customFormat="1" x14ac:dyDescent="0.25">
      <c r="A23" s="46" t="s">
        <v>26</v>
      </c>
      <c r="B23" s="18">
        <f>+B17+B19+B21</f>
        <v>164.64</v>
      </c>
      <c r="C23" s="18">
        <f t="shared" si="5"/>
        <v>94.08</v>
      </c>
      <c r="D23" s="18">
        <f t="shared" si="5"/>
        <v>3728.75</v>
      </c>
      <c r="E23" s="18">
        <f t="shared" si="5"/>
        <v>1609.25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5596.7199999999993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274.55</v>
      </c>
      <c r="C49" s="43">
        <v>98</v>
      </c>
      <c r="D49" s="43">
        <v>2906.77</v>
      </c>
      <c r="E49" s="43">
        <v>1125.1400000000001</v>
      </c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4404.46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35.99</v>
      </c>
      <c r="C53" s="43"/>
      <c r="D53" s="43">
        <v>18.84</v>
      </c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54.83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531.67999999999995</v>
      </c>
      <c r="C64" s="51">
        <f t="shared" ref="C64:AG64" si="21">+C15+C23+C31+C39+C47+C48+C49+C50+C51+C52+C53+C54+C55+C56+C57+C58+C59+C60+C61+C62+C63</f>
        <v>192.07999999999998</v>
      </c>
      <c r="D64" s="51">
        <f t="shared" si="21"/>
        <v>6654.3600000000006</v>
      </c>
      <c r="E64" s="51">
        <f t="shared" si="21"/>
        <v>2734.3900000000003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10112.510000000002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1 N</v>
      </c>
      <c r="E66" s="53" t="str">
        <f t="shared" si="22"/>
        <v>CAJA 2 N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528.64</v>
      </c>
      <c r="C67" s="55">
        <f t="shared" ref="C67:L67" si="23">C12</f>
        <v>185.66</v>
      </c>
      <c r="D67" s="55">
        <f t="shared" si="23"/>
        <v>6520.19</v>
      </c>
      <c r="E67" s="55">
        <f t="shared" si="23"/>
        <v>2625.53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9860.02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528.64</v>
      </c>
      <c r="C69" s="57">
        <f t="shared" ref="C69:AG69" si="25">+C67+C68</f>
        <v>185.66</v>
      </c>
      <c r="D69" s="57">
        <f t="shared" si="25"/>
        <v>6520.19</v>
      </c>
      <c r="E69" s="57">
        <f t="shared" si="25"/>
        <v>2625.53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9860.02</v>
      </c>
    </row>
    <row r="70" spans="1:34" customFormat="1" ht="15" customHeight="1" x14ac:dyDescent="0.25">
      <c r="A70" s="56" t="s">
        <v>95</v>
      </c>
      <c r="B70" s="55">
        <f t="shared" ref="B70:AG70" si="26">+B64-B69</f>
        <v>3.0399999999999636</v>
      </c>
      <c r="C70" s="55">
        <f t="shared" si="26"/>
        <v>6.4199999999999875</v>
      </c>
      <c r="D70" s="55">
        <f t="shared" si="26"/>
        <v>134.17000000000098</v>
      </c>
      <c r="E70" s="55">
        <f t="shared" si="26"/>
        <v>108.86000000000013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252.49000000000106</v>
      </c>
    </row>
    <row r="71" spans="1:34" ht="96" customHeight="1" x14ac:dyDescent="0.25">
      <c r="A71" s="74" t="s">
        <v>96</v>
      </c>
      <c r="B71" s="14"/>
      <c r="C71" s="14" t="s">
        <v>123</v>
      </c>
      <c r="D71" s="14" t="s">
        <v>124</v>
      </c>
      <c r="E71" s="14" t="s">
        <v>125</v>
      </c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7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J71"/>
  <sheetViews>
    <sheetView tabSelected="1" workbookViewId="0">
      <pane xSplit="1" ySplit="4" topLeftCell="AF7" activePane="bottomRight" state="frozen"/>
      <selection pane="topRight" activeCell="B1" sqref="B1"/>
      <selection pane="bottomLeft" activeCell="A5" sqref="A5"/>
      <selection pane="bottomRight" activeCell="AI22" sqref="AI2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customWidth="1"/>
    <col min="35" max="35" width="19" style="12" customWidth="1"/>
    <col min="36" max="36" width="23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104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7.84</v>
      </c>
      <c r="C8" s="1" t="s">
        <v>38</v>
      </c>
      <c r="D8" s="2">
        <v>7.81</v>
      </c>
    </row>
    <row r="9" spans="1:36" x14ac:dyDescent="0.25">
      <c r="A9" s="1" t="s">
        <v>22</v>
      </c>
      <c r="B9" s="23">
        <v>7.85</v>
      </c>
      <c r="C9" s="1" t="s">
        <v>39</v>
      </c>
      <c r="D9" s="23">
        <v>7.86</v>
      </c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58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593.25</v>
      </c>
      <c r="C12" s="25">
        <v>6050.08</v>
      </c>
      <c r="D12" s="25">
        <v>7817.09</v>
      </c>
      <c r="E12" s="25">
        <v>7452.14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21912.560000000001</v>
      </c>
      <c r="AI12" s="25">
        <v>21694.400000000001</v>
      </c>
      <c r="AJ12" s="66">
        <f>+AI12-AH12</f>
        <v>-218.15999999999985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46</v>
      </c>
      <c r="C15" s="22">
        <v>245.5</v>
      </c>
      <c r="D15" s="22">
        <v>774</v>
      </c>
      <c r="E15" s="22">
        <v>734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1799.5</v>
      </c>
    </row>
    <row r="16" spans="1:36" s="31" customFormat="1" x14ac:dyDescent="0.25">
      <c r="A16" s="29" t="s">
        <v>20</v>
      </c>
      <c r="B16" s="30">
        <v>25</v>
      </c>
      <c r="C16" s="30">
        <v>267</v>
      </c>
      <c r="D16" s="30">
        <v>144</v>
      </c>
      <c r="E16" s="30">
        <v>244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680</v>
      </c>
      <c r="AJ16" s="67"/>
    </row>
    <row r="17" spans="1:36" customFormat="1" x14ac:dyDescent="0.25">
      <c r="A17" s="45" t="s">
        <v>27</v>
      </c>
      <c r="B17" s="21">
        <f>B16*$B$8</f>
        <v>196</v>
      </c>
      <c r="C17" s="21">
        <f>C16*$B$8</f>
        <v>2093.2799999999997</v>
      </c>
      <c r="D17" s="21">
        <f t="shared" ref="D17:AG17" si="2">D16*$B$8</f>
        <v>1128.96</v>
      </c>
      <c r="E17" s="21">
        <f t="shared" si="2"/>
        <v>1912.96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5331.2</v>
      </c>
    </row>
    <row r="18" spans="1:36" s="31" customFormat="1" x14ac:dyDescent="0.25">
      <c r="A18" s="29" t="s">
        <v>23</v>
      </c>
      <c r="B18" s="32"/>
      <c r="C18" s="32"/>
      <c r="D18" s="32">
        <v>140</v>
      </c>
      <c r="E18" s="32">
        <v>140</v>
      </c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280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1099</v>
      </c>
      <c r="E19" s="21">
        <f t="shared" si="3"/>
        <v>1099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2198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25</v>
      </c>
      <c r="C22" s="19">
        <f t="shared" ref="C22:AG23" si="5">+C16+C18+C20</f>
        <v>267</v>
      </c>
      <c r="D22" s="19">
        <f t="shared" si="5"/>
        <v>284</v>
      </c>
      <c r="E22" s="19">
        <f t="shared" si="5"/>
        <v>384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960</v>
      </c>
    </row>
    <row r="23" spans="1:36" customFormat="1" x14ac:dyDescent="0.25">
      <c r="A23" s="46" t="s">
        <v>26</v>
      </c>
      <c r="B23" s="18">
        <f>+B17+B19+B21</f>
        <v>196</v>
      </c>
      <c r="C23" s="18">
        <f t="shared" si="5"/>
        <v>2093.2799999999997</v>
      </c>
      <c r="D23" s="18">
        <f t="shared" si="5"/>
        <v>2227.96</v>
      </c>
      <c r="E23" s="18">
        <f t="shared" si="5"/>
        <v>3011.96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7529.2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>
        <v>50</v>
      </c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50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392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392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50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50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392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392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287.20999999999998</v>
      </c>
      <c r="C49" s="43">
        <v>3109.67</v>
      </c>
      <c r="D49" s="43">
        <v>4245.87</v>
      </c>
      <c r="E49" s="43">
        <v>2947.03</v>
      </c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10589.78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119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64.430000000000007</v>
      </c>
      <c r="C53" s="43">
        <v>212.96</v>
      </c>
      <c r="D53" s="43">
        <v>419.99</v>
      </c>
      <c r="E53" s="43">
        <v>717.39</v>
      </c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1414.77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>
        <v>136.54</v>
      </c>
      <c r="E55" s="43">
        <v>38.67</v>
      </c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175.20999999999998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120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593.6400000000001</v>
      </c>
      <c r="C64" s="51">
        <f t="shared" ref="C64:AG64" si="21">+C15+C23+C31+C39+C47+C48+C49+C50+C51+C52+C53+C54+C55+C56+C57+C58+C59+C60+C61+C62+C63</f>
        <v>6053.41</v>
      </c>
      <c r="D64" s="51">
        <f t="shared" si="21"/>
        <v>7804.36</v>
      </c>
      <c r="E64" s="51">
        <f t="shared" si="21"/>
        <v>7449.05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21900.46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1 N</v>
      </c>
      <c r="E66" s="53" t="str">
        <f t="shared" si="22"/>
        <v>CAJA 3 N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593.25</v>
      </c>
      <c r="C67" s="55">
        <f t="shared" ref="C67:L67" si="23">C12</f>
        <v>6050.08</v>
      </c>
      <c r="D67" s="55">
        <f t="shared" si="23"/>
        <v>7817.09</v>
      </c>
      <c r="E67" s="55">
        <f t="shared" si="23"/>
        <v>7452.14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21912.560000000001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593.25</v>
      </c>
      <c r="C69" s="57">
        <f t="shared" ref="C69:AG69" si="25">+C67+C68</f>
        <v>6050.08</v>
      </c>
      <c r="D69" s="57">
        <f t="shared" si="25"/>
        <v>7817.09</v>
      </c>
      <c r="E69" s="57">
        <f t="shared" si="25"/>
        <v>7452.14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21912.560000000001</v>
      </c>
    </row>
    <row r="70" spans="1:34" customFormat="1" ht="15" customHeight="1" x14ac:dyDescent="0.25">
      <c r="A70" s="56" t="s">
        <v>95</v>
      </c>
      <c r="B70" s="55">
        <f t="shared" ref="B70:AG70" si="26">+B64-B69</f>
        <v>0.39000000000010004</v>
      </c>
      <c r="C70" s="55">
        <f t="shared" si="26"/>
        <v>3.3299999999999272</v>
      </c>
      <c r="D70" s="55">
        <f t="shared" si="26"/>
        <v>-12.730000000000473</v>
      </c>
      <c r="E70" s="55">
        <f t="shared" si="26"/>
        <v>-3.0900000000001455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-12.100000000000591</v>
      </c>
    </row>
    <row r="71" spans="1:34" ht="94.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8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Hoja2</vt:lpstr>
      <vt:lpstr>Hoja3</vt:lpstr>
      <vt:lpstr>Hoja4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BOVEDA-5</cp:lastModifiedBy>
  <cp:lastPrinted>2019-08-19T12:56:25Z</cp:lastPrinted>
  <dcterms:created xsi:type="dcterms:W3CDTF">2013-07-24T18:56:16Z</dcterms:created>
  <dcterms:modified xsi:type="dcterms:W3CDTF">2022-08-27T18:50:15Z</dcterms:modified>
</cp:coreProperties>
</file>