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AGOSTO 2022\"/>
    </mc:Choice>
  </mc:AlternateContent>
  <bookViews>
    <workbookView xWindow="0" yWindow="0" windowWidth="15360" windowHeight="7605" firstSheet="1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LAGUNETICA" sheetId="148" r:id="rId6"/>
    <sheet name="FARMASTOP" sheetId="149" r:id="rId7"/>
    <sheet name="BOCAS" sheetId="150" r:id="rId8"/>
    <sheet name="HOYAD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8">HOYADA!$A$1:$H$67</definedName>
    <definedName name="_xlnm.Print_Area" localSheetId="5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69" i="149" l="1"/>
  <c r="AH69" i="149" s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Q64" i="149" l="1"/>
  <c r="Q70" i="149" s="1"/>
  <c r="AH23" i="149"/>
  <c r="F11" i="145" s="1"/>
  <c r="AG64" i="149"/>
  <c r="AG70" i="149" s="1"/>
  <c r="AE64" i="151"/>
  <c r="AE70" i="151" s="1"/>
  <c r="W64" i="151"/>
  <c r="W70" i="151" s="1"/>
  <c r="O64" i="151"/>
  <c r="O70" i="151" s="1"/>
  <c r="G64" i="151"/>
  <c r="G70" i="151" s="1"/>
  <c r="AA64" i="151"/>
  <c r="AA70" i="151" s="1"/>
  <c r="C64" i="151"/>
  <c r="C70" i="151" s="1"/>
  <c r="S64" i="151"/>
  <c r="S70" i="151" s="1"/>
  <c r="K64" i="151"/>
  <c r="K70" i="151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39" i="40" l="1"/>
  <c r="AC23" i="40"/>
  <c r="AA47" i="40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AD64" i="40"/>
  <c r="AD70" i="40" s="1"/>
  <c r="AA64" i="40"/>
  <c r="AA70" i="40" s="1"/>
  <c r="Y64" i="40"/>
  <c r="Y70" i="40" s="1"/>
  <c r="AB64" i="40"/>
  <c r="AB70" i="40" s="1"/>
  <c r="V64" i="40"/>
  <c r="Z64" i="40"/>
  <c r="Z70" i="40" s="1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J39" i="40" l="1"/>
  <c r="K47" i="40"/>
  <c r="G47" i="40"/>
  <c r="G64" i="40" s="1"/>
  <c r="G70" i="40" s="1"/>
  <c r="H39" i="40"/>
  <c r="G23" i="40"/>
  <c r="F39" i="40"/>
  <c r="E23" i="40"/>
  <c r="E64" i="40" s="1"/>
  <c r="E70" i="40" s="1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<sst xmlns="http://schemas.openxmlformats.org/spreadsheetml/2006/main" count="743" uniqueCount="137">
  <si>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</si>
  <si>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</si>
  <si>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</si>
  <si>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</si>
  <si>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</si>
  <si>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</si>
  <si>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</si>
  <si>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</si>
  <si>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</si>
  <si>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</si>
  <si>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</si>
  <si>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</si>
  <si>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</si>
  <si>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</si>
  <si>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</si>
  <si>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</si>
  <si>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</si>
  <si>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</si>
  <si>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</si>
  <si>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</si>
  <si>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</si>
  <si>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</si>
  <si>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</si>
  <si>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</si>
  <si>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</si>
  <si>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</si>
  <si>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</si>
  <si>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</si>
  <si>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</si>
  <si>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</si>
  <si>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</si>
  <si>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</si>
  <si>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</si>
  <si>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</si>
  <si>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</si>
  <si>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</si>
  <si>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</si>
  <si>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</si>
  <si>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</si>
  <si>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</si>
  <si>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</si>
  <si>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</si>
  <si>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</si>
  <si>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</si>
  <si>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</si>
  <si>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</si>
  <si>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</si>
  <si>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</si>
  <si>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</si>
  <si>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</si>
  <si>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</si>
  <si>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</si>
  <si>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</si>
  <si>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</si>
  <si>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</si>
  <si>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</si>
  <si>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</si>
  <si>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</si>
  <si>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</si>
  <si>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</si>
  <si>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</si>
  <si>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</si>
  <si>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</si>
  <si>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</si>
  <si>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</si>
  <si>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</si>
  <si>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</si>
  <si>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</si>
  <si>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</si>
  <si>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</si>
  <si>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</si>
  <si>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</si>
  <si>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</si>
  <si>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</si>
  <si>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</si>
  <si>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</si>
  <si>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</si>
  <si>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</si>
  <si>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</si>
  <si>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</si>
  <si>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</si>
  <si>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</si>
  <si>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</si>
  <si>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</si>
  <si>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</si>
  <si>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</si>
  <si>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</si>
  <si>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</si>
  <si>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</si>
  <si>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</si>
  <si>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</si>
  <si>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</si>
  <si>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</si>
  <si>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</si>
  <si>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</si>
  <si>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</si>
  <si>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</si>
  <si>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</si>
  <si>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</si>
  <si>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</si>
  <si>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</si>
  <si>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</si>
  <si>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</si>
  <si>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</si>
  <si>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</si>
  <si>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</si>
  <si>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</si>
  <si>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</si>
  <si>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</si>
  <si>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</si>
  <si>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</si>
  <si>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</si>
  <si>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</si>
  <si>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</si>
  <si>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</si>
  <si>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</si>
  <si>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</si>
  <si>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</si>
  <si>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</si>
  <si>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</si>
  <si>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</si>
  <si>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</si>
  <si>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</si>
  <si>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intercambio 15$ por euros</t>
  </si>
  <si>
    <t>sobrante 17.80 x biopago</t>
  </si>
  <si>
    <t>#0295</t>
  </si>
  <si>
    <t>75.50f/c</t>
  </si>
  <si>
    <t>no se cargo 60.00 por</t>
  </si>
  <si>
    <t>biopago</t>
  </si>
  <si>
    <t>8.50f/c</t>
  </si>
  <si>
    <t>nota a credito 20$</t>
  </si>
  <si>
    <t>46.00f/c</t>
  </si>
  <si>
    <t>5.00f/c</t>
  </si>
  <si>
    <t>LAGUNETICA</t>
  </si>
  <si>
    <t>19.50F/C</t>
  </si>
  <si>
    <t>72.00F/C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</si>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</sst>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113326.87</v>
      </c>
      <c r="C2" s="42">
        <f>MODELO!AH12</f>
        <v>14495.64</v>
      </c>
      <c r="D2" s="42">
        <f>EXQUISITECES!AH12</f>
        <v>16530.22</v>
      </c>
      <c r="E2" s="42">
        <f>LAGUNETICA!AH12</f>
        <v>0</v>
      </c>
      <c r="F2" s="42">
        <f>FARMASTOP!AH12</f>
        <v>2248.06</v>
      </c>
      <c r="G2" s="42">
        <f>BOCAS!AH12</f>
        <v>9301.17</v>
      </c>
      <c r="H2" s="42">
        <f>HOYADA!AH12</f>
        <v>18301</v>
      </c>
      <c r="I2" s="42">
        <f>SANANTONIO!AH12</f>
        <v>0</v>
      </c>
      <c r="J2" s="42">
        <f>SUM(B2:I2)</f>
        <v>174202.96</v>
      </c>
    </row>
    <row r="3" spans="1:10" x14ac:dyDescent="0.25">
      <c r="A3" s="45" t="s">
        <v>0</v>
      </c>
      <c r="B3" s="42">
        <f>AUTOMERCADO!AH15</f>
        <v>1070</v>
      </c>
      <c r="C3" s="42">
        <f>MODELO!AH15</f>
        <v>1826.5</v>
      </c>
      <c r="D3" s="42">
        <f>EXQUISITECES!AH15</f>
        <v>667.5</v>
      </c>
      <c r="E3" s="42">
        <f>LAGUNETICA!AH15</f>
        <v>0</v>
      </c>
      <c r="F3" s="42">
        <f>FARMASTOP!AH15</f>
        <v>20.5</v>
      </c>
      <c r="G3" s="42">
        <f>BOCAS!AH15</f>
        <v>58</v>
      </c>
      <c r="H3" s="42">
        <f>HOYADA!AH15</f>
        <v>2039</v>
      </c>
      <c r="I3" s="42">
        <f>SANANTONIO!AH15</f>
        <v>0</v>
      </c>
      <c r="J3" s="42">
        <f t="shared" ref="J3:J52" si="0">SUM(B3:I3)</f>
        <v>5681.5</v>
      </c>
    </row>
    <row r="4" spans="1:10" x14ac:dyDescent="0.25">
      <c r="A4" s="70" t="s">
        <v>20</v>
      </c>
      <c r="B4" s="42">
        <f>AUTOMERCADO!AH16</f>
        <v>6557</v>
      </c>
      <c r="C4" s="42">
        <f>MODELO!AH16</f>
        <v>2481</v>
      </c>
      <c r="D4" s="42">
        <f>EXQUISITECES!AH16</f>
        <v>751</v>
      </c>
      <c r="E4" s="42">
        <f>LAGUNETICA!AH16</f>
        <v>0</v>
      </c>
      <c r="F4" s="42">
        <f>FARMASTOP!AH16</f>
        <v>90</v>
      </c>
      <c r="G4" s="42">
        <f>BOCAS!AH16</f>
        <v>749</v>
      </c>
      <c r="H4" s="42">
        <f>HOYADA!AH16</f>
        <v>763</v>
      </c>
      <c r="I4" s="42">
        <f>SANANTONIO!AH16</f>
        <v>0</v>
      </c>
      <c r="J4" s="42">
        <f t="shared" si="0"/>
        <v>11391</v>
      </c>
    </row>
    <row r="5" spans="1:10" x14ac:dyDescent="0.25">
      <c r="A5" s="45" t="s">
        <v>27</v>
      </c>
      <c r="B5" s="42">
        <f>AUTOMERCADO!AH17</f>
        <v>51472.44999999999</v>
      </c>
      <c r="C5" s="42">
        <f>MODELO!AH17</f>
        <v>19475.849999999999</v>
      </c>
      <c r="D5" s="42">
        <f>EXQUISITECES!AH17</f>
        <v>5895.35</v>
      </c>
      <c r="E5" s="42">
        <f>LAGUNETICA!AH17</f>
        <v>0</v>
      </c>
      <c r="F5" s="42">
        <f>FARMASTOP!AH17</f>
        <v>706.5</v>
      </c>
      <c r="G5" s="42">
        <f>BOCAS!AH17</f>
        <v>5879.65</v>
      </c>
      <c r="H5" s="42">
        <f>HOYADA!AH17</f>
        <v>5989.5499999999993</v>
      </c>
      <c r="I5" s="42">
        <f>SANANTONIO!AH17</f>
        <v>0</v>
      </c>
      <c r="J5" s="42">
        <f t="shared" si="0"/>
        <v>89419.349999999991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LAGUNETICA!AH18</f>
        <v>0</v>
      </c>
      <c r="F6" s="42">
        <f>FARMASTOP!AH18</f>
        <v>0</v>
      </c>
      <c r="G6" s="42">
        <f>BOCAS!AH18</f>
        <v>0</v>
      </c>
      <c r="H6" s="42">
        <f>HOYADA!AH18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LAGUNETICA!AH19</f>
        <v>0</v>
      </c>
      <c r="F7" s="42">
        <f>FARMASTOP!AH19</f>
        <v>0</v>
      </c>
      <c r="G7" s="42">
        <f>BOCAS!AH19</f>
        <v>0</v>
      </c>
      <c r="H7" s="42">
        <f>HOYADA!AH19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LAGUNETICA!AH20</f>
        <v>0</v>
      </c>
      <c r="F8" s="42">
        <f>FARMASTOP!AH20</f>
        <v>0</v>
      </c>
      <c r="G8" s="42">
        <f>BOCAS!AH20</f>
        <v>0</v>
      </c>
      <c r="H8" s="42">
        <f>HOYADA!AH20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LAGUNETICA!AH21</f>
        <v>0</v>
      </c>
      <c r="F9" s="42">
        <f>FARMASTOP!AH21</f>
        <v>0</v>
      </c>
      <c r="G9" s="42">
        <f>BOCAS!AH21</f>
        <v>0</v>
      </c>
      <c r="H9" s="42">
        <f>HOYADA!AH21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6557</v>
      </c>
      <c r="C10" s="42">
        <f>MODELO!AH22</f>
        <v>2481</v>
      </c>
      <c r="D10" s="42">
        <f>EXQUISITECES!AH22</f>
        <v>751</v>
      </c>
      <c r="E10" s="42">
        <f>LAGUNETICA!AH22</f>
        <v>0</v>
      </c>
      <c r="F10" s="42">
        <f>FARMASTOP!AH22</f>
        <v>90</v>
      </c>
      <c r="G10" s="42">
        <f>BOCAS!AH22</f>
        <v>749</v>
      </c>
      <c r="H10" s="42">
        <f>HOYADA!AH22</f>
        <v>763</v>
      </c>
      <c r="I10" s="42">
        <f>SANANTONIO!AH22</f>
        <v>0</v>
      </c>
      <c r="J10" s="42">
        <f t="shared" si="0"/>
        <v>11391</v>
      </c>
    </row>
    <row r="11" spans="1:10" x14ac:dyDescent="0.25">
      <c r="A11" s="46" t="s">
        <v>26</v>
      </c>
      <c r="B11" s="42">
        <f>AUTOMERCADO!AH23</f>
        <v>51472.44999999999</v>
      </c>
      <c r="C11" s="42">
        <f>MODELO!AH23</f>
        <v>19475.849999999999</v>
      </c>
      <c r="D11" s="42">
        <f>EXQUISITECES!AH23</f>
        <v>5895.35</v>
      </c>
      <c r="E11" s="42">
        <f>LAGUNETICA!AH23</f>
        <v>0</v>
      </c>
      <c r="F11" s="42">
        <f>FARMASTOP!AH23</f>
        <v>706.5</v>
      </c>
      <c r="G11" s="42">
        <f>BOCAS!AH23</f>
        <v>5879.65</v>
      </c>
      <c r="H11" s="42">
        <f>HOYADA!AH23</f>
        <v>5989.5499999999993</v>
      </c>
      <c r="I11" s="42">
        <f>SANANTONIO!AH23</f>
        <v>0</v>
      </c>
      <c r="J11" s="42">
        <f t="shared" si="0"/>
        <v>89419.349999999991</v>
      </c>
    </row>
    <row r="12" spans="1:10" x14ac:dyDescent="0.25">
      <c r="A12" s="45" t="s">
        <v>28</v>
      </c>
      <c r="B12" s="42">
        <f>AUTOMERCADO!AH24</f>
        <v>90</v>
      </c>
      <c r="C12" s="42">
        <f>MODELO!AH24</f>
        <v>50</v>
      </c>
      <c r="D12" s="42">
        <f>EXQUISITECES!AH24</f>
        <v>0</v>
      </c>
      <c r="E12" s="42">
        <f>LAGUNETICA!AH24</f>
        <v>0</v>
      </c>
      <c r="F12" s="42">
        <f>FARMASTOP!AH24</f>
        <v>0</v>
      </c>
      <c r="G12" s="42">
        <f>BOCAS!AH24</f>
        <v>0</v>
      </c>
      <c r="H12" s="42">
        <f>HOYADA!AH24</f>
        <v>40</v>
      </c>
      <c r="I12" s="42">
        <f>SANANTONIO!AH24</f>
        <v>0</v>
      </c>
      <c r="J12" s="42">
        <f t="shared" si="0"/>
        <v>180</v>
      </c>
    </row>
    <row r="13" spans="1:10" x14ac:dyDescent="0.25">
      <c r="A13" s="45" t="s">
        <v>31</v>
      </c>
      <c r="B13" s="42">
        <f>AUTOMERCADO!AH25</f>
        <v>707.40000000000009</v>
      </c>
      <c r="C13" s="42">
        <f>MODELO!AH25</f>
        <v>393</v>
      </c>
      <c r="D13" s="42">
        <f>EXQUISITECES!AH25</f>
        <v>0</v>
      </c>
      <c r="E13" s="42">
        <f>LAGUNETICA!AH25</f>
        <v>0</v>
      </c>
      <c r="F13" s="42">
        <f>FARMASTOP!AH25</f>
        <v>0</v>
      </c>
      <c r="G13" s="42">
        <f>BOCAS!AH25</f>
        <v>0</v>
      </c>
      <c r="H13" s="42">
        <f>HOYADA!AH25</f>
        <v>314.40000000000003</v>
      </c>
      <c r="I13" s="42">
        <f>SANANTONIO!AH25</f>
        <v>0</v>
      </c>
      <c r="J13" s="42">
        <f t="shared" si="0"/>
        <v>1414.8000000000002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LAGUNETICA!AH26</f>
        <v>0</v>
      </c>
      <c r="F14" s="42">
        <f>FARMASTOP!AH26</f>
        <v>0</v>
      </c>
      <c r="G14" s="42">
        <f>BOCAS!AH26</f>
        <v>0</v>
      </c>
      <c r="H14" s="42">
        <f>HOYADA!AH26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LAGUNETICA!AH27</f>
        <v>0</v>
      </c>
      <c r="F15" s="42">
        <f>FARMASTOP!AH27</f>
        <v>0</v>
      </c>
      <c r="G15" s="42">
        <f>BOCAS!AH27</f>
        <v>0</v>
      </c>
      <c r="H15" s="42">
        <f>HOYADA!AH27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LAGUNETICA!AH28</f>
        <v>0</v>
      </c>
      <c r="F16" s="42">
        <f>FARMASTOP!AH28</f>
        <v>0</v>
      </c>
      <c r="G16" s="42">
        <f>BOCAS!AH28</f>
        <v>0</v>
      </c>
      <c r="H16" s="42">
        <f>HOYADA!AH28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LAGUNETICA!AH29</f>
        <v>0</v>
      </c>
      <c r="F17" s="42">
        <f>FARMASTOP!AH29</f>
        <v>0</v>
      </c>
      <c r="G17" s="42">
        <f>BOCAS!AH29</f>
        <v>0</v>
      </c>
      <c r="H17" s="42">
        <f>HOYADA!AH29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90</v>
      </c>
      <c r="C18" s="42">
        <f>MODELO!AH30</f>
        <v>50</v>
      </c>
      <c r="D18" s="42">
        <f>EXQUISITECES!AH30</f>
        <v>0</v>
      </c>
      <c r="E18" s="42">
        <f>LAGUNETICA!AH30</f>
        <v>0</v>
      </c>
      <c r="F18" s="42">
        <f>FARMASTOP!AH30</f>
        <v>0</v>
      </c>
      <c r="G18" s="42">
        <f>BOCAS!AH30</f>
        <v>0</v>
      </c>
      <c r="H18" s="42">
        <f>HOYADA!AH30</f>
        <v>40</v>
      </c>
      <c r="I18" s="42">
        <f>SANANTONIO!AH30</f>
        <v>0</v>
      </c>
      <c r="J18" s="42">
        <f t="shared" si="0"/>
        <v>180</v>
      </c>
    </row>
    <row r="19" spans="1:10" x14ac:dyDescent="0.25">
      <c r="A19" s="46" t="s">
        <v>33</v>
      </c>
      <c r="B19" s="42">
        <f>AUTOMERCADO!AH31</f>
        <v>707.40000000000009</v>
      </c>
      <c r="C19" s="42">
        <f>MODELO!AH31</f>
        <v>393</v>
      </c>
      <c r="D19" s="42">
        <f>EXQUISITECES!AH31</f>
        <v>0</v>
      </c>
      <c r="E19" s="42">
        <f>LAGUNETICA!AH31</f>
        <v>0</v>
      </c>
      <c r="F19" s="42">
        <f>FARMASTOP!AH31</f>
        <v>0</v>
      </c>
      <c r="G19" s="42">
        <f>BOCAS!AH31</f>
        <v>0</v>
      </c>
      <c r="H19" s="42">
        <f>HOYADA!AH31</f>
        <v>314.40000000000003</v>
      </c>
      <c r="I19" s="42">
        <f>SANANTONIO!AH31</f>
        <v>0</v>
      </c>
      <c r="J19" s="42">
        <f t="shared" si="0"/>
        <v>1414.8000000000002</v>
      </c>
    </row>
    <row r="20" spans="1:10" x14ac:dyDescent="0.25">
      <c r="A20" s="45" t="s">
        <v>34</v>
      </c>
      <c r="B20" s="42">
        <f>AUTOMERCADO!AH32</f>
        <v>748.87000000000012</v>
      </c>
      <c r="C20" s="42">
        <f>MODELO!AH32</f>
        <v>9.4499999999999993</v>
      </c>
      <c r="D20" s="42">
        <f>EXQUISITECES!AH32</f>
        <v>0</v>
      </c>
      <c r="E20" s="42">
        <f>LAGUNETICA!AH32</f>
        <v>0</v>
      </c>
      <c r="F20" s="42">
        <f>FARMASTOP!AH32</f>
        <v>67.75</v>
      </c>
      <c r="G20" s="42">
        <f>BOCAS!AH32</f>
        <v>6</v>
      </c>
      <c r="H20" s="42">
        <f>HOYADA!AH32</f>
        <v>0</v>
      </c>
      <c r="I20" s="42">
        <f>SANANTONIO!AH32</f>
        <v>0</v>
      </c>
      <c r="J20" s="42">
        <f t="shared" si="0"/>
        <v>832.07000000000016</v>
      </c>
    </row>
    <row r="21" spans="1:10" x14ac:dyDescent="0.25">
      <c r="A21" s="45" t="s">
        <v>35</v>
      </c>
      <c r="B21" s="42">
        <f>AUTOMERCADO!AH33</f>
        <v>5878.6295</v>
      </c>
      <c r="C21" s="42">
        <f>MODELO!AH33</f>
        <v>74.18249999999999</v>
      </c>
      <c r="D21" s="42">
        <f>EXQUISITECES!AH33</f>
        <v>0</v>
      </c>
      <c r="E21" s="42">
        <f>LAGUNETICA!AH33</f>
        <v>0</v>
      </c>
      <c r="F21" s="42">
        <f>FARMASTOP!AH33</f>
        <v>531.83749999999998</v>
      </c>
      <c r="G21" s="42">
        <f>BOCAS!AH33</f>
        <v>47.099999999999994</v>
      </c>
      <c r="H21" s="42">
        <f>HOYADA!AH33</f>
        <v>0</v>
      </c>
      <c r="I21" s="42">
        <f>SANANTONIO!AH33</f>
        <v>0</v>
      </c>
      <c r="J21" s="42">
        <f t="shared" si="0"/>
        <v>6531.7494999999999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LAGUNETICA!AH34</f>
        <v>0</v>
      </c>
      <c r="F22" s="42">
        <f>FARMASTOP!AH34</f>
        <v>0</v>
      </c>
      <c r="G22" s="42">
        <f>BOCAS!AH34</f>
        <v>0</v>
      </c>
      <c r="H22" s="42">
        <f>HOYADA!AH34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LAGUNETICA!AH35</f>
        <v>0</v>
      </c>
      <c r="F23" s="42">
        <f>FARMASTOP!AH35</f>
        <v>0</v>
      </c>
      <c r="G23" s="42">
        <f>BOCAS!AH35</f>
        <v>0</v>
      </c>
      <c r="H23" s="42">
        <f>HOYADA!AH35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LAGUNETICA!AH36</f>
        <v>0</v>
      </c>
      <c r="F24" s="42">
        <f>FARMASTOP!AH36</f>
        <v>0</v>
      </c>
      <c r="G24" s="42">
        <f>BOCAS!AH36</f>
        <v>0</v>
      </c>
      <c r="H24" s="42">
        <f>HOYADA!AH36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LAGUNETICA!AH37</f>
        <v>0</v>
      </c>
      <c r="F25" s="42">
        <f>FARMASTOP!AH37</f>
        <v>0</v>
      </c>
      <c r="G25" s="42">
        <f>BOCAS!AH37</f>
        <v>0</v>
      </c>
      <c r="H25" s="42">
        <f>HOYADA!AH37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748.87000000000012</v>
      </c>
      <c r="C26" s="42">
        <f>MODELO!AH38</f>
        <v>9.4499999999999993</v>
      </c>
      <c r="D26" s="42">
        <f>EXQUISITECES!AH38</f>
        <v>0</v>
      </c>
      <c r="E26" s="42">
        <f>LAGUNETICA!AH38</f>
        <v>0</v>
      </c>
      <c r="F26" s="42">
        <f>FARMASTOP!AH38</f>
        <v>67.75</v>
      </c>
      <c r="G26" s="42">
        <f>BOCAS!AH38</f>
        <v>6</v>
      </c>
      <c r="H26" s="42">
        <f>HOYADA!AH38</f>
        <v>0</v>
      </c>
      <c r="I26" s="42">
        <f>SANANTONIO!AH38</f>
        <v>0</v>
      </c>
      <c r="J26" s="42">
        <f t="shared" si="0"/>
        <v>832.07000000000016</v>
      </c>
    </row>
    <row r="27" spans="1:10" x14ac:dyDescent="0.25">
      <c r="A27" s="46" t="s">
        <v>42</v>
      </c>
      <c r="B27" s="42">
        <f>AUTOMERCADO!AH39</f>
        <v>5878.6295</v>
      </c>
      <c r="C27" s="42">
        <f>MODELO!AH39</f>
        <v>74.18249999999999</v>
      </c>
      <c r="D27" s="42">
        <f>EXQUISITECES!AH39</f>
        <v>0</v>
      </c>
      <c r="E27" s="42">
        <f>LAGUNETICA!AH39</f>
        <v>0</v>
      </c>
      <c r="F27" s="42">
        <f>FARMASTOP!AH39</f>
        <v>531.83749999999998</v>
      </c>
      <c r="G27" s="42">
        <f>BOCAS!AH39</f>
        <v>47.099999999999994</v>
      </c>
      <c r="H27" s="42">
        <f>HOYADA!AH39</f>
        <v>0</v>
      </c>
      <c r="I27" s="42">
        <f>SANANTONIO!AH39</f>
        <v>0</v>
      </c>
      <c r="J27" s="42">
        <f t="shared" si="0"/>
        <v>6531.7494999999999</v>
      </c>
    </row>
    <row r="28" spans="1:10" x14ac:dyDescent="0.25">
      <c r="A28" s="45" t="s">
        <v>43</v>
      </c>
      <c r="B28" s="42">
        <f>AUTOMERCADO!AH40</f>
        <v>171.57</v>
      </c>
      <c r="C28" s="42">
        <f>MODELO!AH40</f>
        <v>81.23</v>
      </c>
      <c r="D28" s="42">
        <f>EXQUISITECES!AH40</f>
        <v>106.56</v>
      </c>
      <c r="E28" s="42">
        <f>LAGUNETICA!AH40</f>
        <v>0</v>
      </c>
      <c r="F28" s="42">
        <f>FARMASTOP!AH40</f>
        <v>0</v>
      </c>
      <c r="G28" s="42">
        <f>BOCAS!AH40</f>
        <v>0</v>
      </c>
      <c r="H28" s="42">
        <f>HOYADA!AH40</f>
        <v>8.6</v>
      </c>
      <c r="I28" s="42">
        <f>SANANTONIO!AH40</f>
        <v>0</v>
      </c>
      <c r="J28" s="42">
        <f t="shared" si="0"/>
        <v>367.96000000000004</v>
      </c>
    </row>
    <row r="29" spans="1:10" x14ac:dyDescent="0.25">
      <c r="A29" s="45" t="s">
        <v>44</v>
      </c>
      <c r="B29" s="42">
        <f>AUTOMERCADO!AH41</f>
        <v>1346.8244999999999</v>
      </c>
      <c r="C29" s="42">
        <f>MODELO!AH41</f>
        <v>637.65550000000007</v>
      </c>
      <c r="D29" s="42">
        <f>EXQUISITECES!AH41</f>
        <v>836.49599999999987</v>
      </c>
      <c r="E29" s="42">
        <f>LAGUNETICA!AH41</f>
        <v>0</v>
      </c>
      <c r="F29" s="42">
        <f>FARMASTOP!AH41</f>
        <v>0</v>
      </c>
      <c r="G29" s="42">
        <f>BOCAS!AH41</f>
        <v>0</v>
      </c>
      <c r="H29" s="42">
        <f>HOYADA!AH41</f>
        <v>67.509999999999991</v>
      </c>
      <c r="I29" s="42">
        <f>SANANTONIO!AH41</f>
        <v>0</v>
      </c>
      <c r="J29" s="42">
        <f t="shared" si="0"/>
        <v>2888.4859999999999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LAGUNETICA!AH42</f>
        <v>0</v>
      </c>
      <c r="F30" s="42">
        <f>FARMASTOP!AH42</f>
        <v>0</v>
      </c>
      <c r="G30" s="42">
        <f>BOCAS!AH42</f>
        <v>0</v>
      </c>
      <c r="H30" s="42">
        <f>HOYADA!AH42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LAGUNETICA!AH43</f>
        <v>0</v>
      </c>
      <c r="F31" s="42">
        <f>FARMASTOP!AH43</f>
        <v>0</v>
      </c>
      <c r="G31" s="42">
        <f>BOCAS!AH43</f>
        <v>0</v>
      </c>
      <c r="H31" s="42">
        <f>HOYADA!AH43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LAGUNETICA!AH44</f>
        <v>0</v>
      </c>
      <c r="F32" s="42">
        <f>FARMASTOP!AH44</f>
        <v>0</v>
      </c>
      <c r="G32" s="42">
        <f>BOCAS!AH44</f>
        <v>0</v>
      </c>
      <c r="H32" s="42">
        <f>HOYADA!AH44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LAGUNETICA!AH45</f>
        <v>0</v>
      </c>
      <c r="F33" s="42">
        <f>FARMASTOP!AH45</f>
        <v>0</v>
      </c>
      <c r="G33" s="42">
        <f>BOCAS!AH45</f>
        <v>0</v>
      </c>
      <c r="H33" s="42">
        <f>HOYADA!AH45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171.57</v>
      </c>
      <c r="C34" s="42">
        <f>MODELO!AH46</f>
        <v>81.23</v>
      </c>
      <c r="D34" s="42">
        <f>EXQUISITECES!AH46</f>
        <v>106.56</v>
      </c>
      <c r="E34" s="42">
        <f>LAGUNETICA!AH46</f>
        <v>0</v>
      </c>
      <c r="F34" s="42">
        <f>FARMASTOP!AH46</f>
        <v>0</v>
      </c>
      <c r="G34" s="42">
        <f>BOCAS!AH46</f>
        <v>0</v>
      </c>
      <c r="H34" s="42">
        <f>HOYADA!AH46</f>
        <v>8.6</v>
      </c>
      <c r="I34" s="42">
        <f>SANANTONIO!AH46</f>
        <v>0</v>
      </c>
      <c r="J34" s="42">
        <f t="shared" si="0"/>
        <v>367.96000000000004</v>
      </c>
    </row>
    <row r="35" spans="1:10" x14ac:dyDescent="0.25">
      <c r="A35" s="46" t="s">
        <v>48</v>
      </c>
      <c r="B35" s="42">
        <f>AUTOMERCADO!AH47</f>
        <v>1346.8244999999999</v>
      </c>
      <c r="C35" s="42">
        <f>MODELO!AH47</f>
        <v>637.65550000000007</v>
      </c>
      <c r="D35" s="42">
        <f>EXQUISITECES!AH47</f>
        <v>836.49599999999987</v>
      </c>
      <c r="E35" s="42">
        <f>LAGUNETICA!AH47</f>
        <v>0</v>
      </c>
      <c r="F35" s="42">
        <f>FARMASTOP!AH47</f>
        <v>0</v>
      </c>
      <c r="G35" s="42">
        <f>BOCAS!AH47</f>
        <v>0</v>
      </c>
      <c r="H35" s="42">
        <f>HOYADA!AH47</f>
        <v>67.509999999999991</v>
      </c>
      <c r="I35" s="42">
        <f>SANANTONIO!AH47</f>
        <v>0</v>
      </c>
      <c r="J35" s="42">
        <f t="shared" si="0"/>
        <v>2888.4859999999999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LAGUNETICA!AH48</f>
        <v>0</v>
      </c>
      <c r="F36" s="42">
        <f>FARMASTOP!AH48</f>
        <v>0</v>
      </c>
      <c r="G36" s="42">
        <f>BOCAS!AH48</f>
        <v>0</v>
      </c>
      <c r="H36" s="42">
        <f>HOYADA!AH48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45660.11</v>
      </c>
      <c r="C37" s="42">
        <f>MODELO!AH49</f>
        <v>19143.71</v>
      </c>
      <c r="D37" s="42">
        <f>EXQUISITECES!AH49</f>
        <v>7318.58</v>
      </c>
      <c r="E37" s="42">
        <f>LAGUNETICA!AH49</f>
        <v>0</v>
      </c>
      <c r="F37" s="42">
        <f>FARMASTOP!AH49</f>
        <v>917.11000000000013</v>
      </c>
      <c r="G37" s="42">
        <f>BOCAS!AH49</f>
        <v>3054.5299999999997</v>
      </c>
      <c r="H37" s="42">
        <f>HOYADA!AH49</f>
        <v>7879.07</v>
      </c>
      <c r="I37" s="42">
        <f>SANANTONIO!AH49</f>
        <v>0</v>
      </c>
      <c r="J37" s="42">
        <f t="shared" si="0"/>
        <v>83973.109999999986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LAGUNETICA!AH50</f>
        <v>0</v>
      </c>
      <c r="F38" s="42">
        <f>FARMASTOP!AH50</f>
        <v>0</v>
      </c>
      <c r="G38" s="42">
        <f>BOCAS!AH50</f>
        <v>0</v>
      </c>
      <c r="H38" s="42">
        <f>HOYADA!AH50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LAGUNETICA!AH51</f>
        <v>0</v>
      </c>
      <c r="F39" s="42">
        <f>FARMASTOP!AH51</f>
        <v>0</v>
      </c>
      <c r="G39" s="42">
        <f>BOCAS!AH51</f>
        <v>0</v>
      </c>
      <c r="H39" s="42">
        <f>HOYADA!AH51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4171.24</v>
      </c>
      <c r="D40" s="42">
        <f>EXQUISITECES!AH52</f>
        <v>0</v>
      </c>
      <c r="E40" s="42">
        <f>LAGUNETICA!AH52</f>
        <v>0</v>
      </c>
      <c r="F40" s="42">
        <f>FARMASTOP!AH52</f>
        <v>0</v>
      </c>
      <c r="G40" s="42">
        <f>BOCAS!AH52</f>
        <v>0</v>
      </c>
      <c r="H40" s="42">
        <f>HOYADA!AH52</f>
        <v>0</v>
      </c>
      <c r="I40" s="42">
        <f>SANANTONIO!AH52</f>
        <v>0</v>
      </c>
      <c r="J40" s="42">
        <f t="shared" si="0"/>
        <v>4171.24</v>
      </c>
    </row>
    <row r="41" spans="1:10" x14ac:dyDescent="0.25">
      <c r="A41" s="71" t="s">
        <v>18</v>
      </c>
      <c r="B41" s="42">
        <f>AUTOMERCADO!AH53</f>
        <v>2698.34</v>
      </c>
      <c r="C41" s="42">
        <f>MODELO!AH53</f>
        <v>2194.25</v>
      </c>
      <c r="D41" s="42">
        <f>EXQUISITECES!AH53</f>
        <v>1210.2500000000002</v>
      </c>
      <c r="E41" s="42">
        <f>LAGUNETICA!AH53</f>
        <v>0</v>
      </c>
      <c r="F41" s="42">
        <f>FARMASTOP!AH53</f>
        <v>130.53</v>
      </c>
      <c r="G41" s="42">
        <f>BOCAS!AH53</f>
        <v>195.73</v>
      </c>
      <c r="H41" s="42">
        <f>HOYADA!AH53</f>
        <v>2046.7199999999998</v>
      </c>
      <c r="I41" s="42">
        <f>SANANTONIO!AH53</f>
        <v>0</v>
      </c>
      <c r="J41" s="42">
        <f t="shared" si="0"/>
        <v>8475.82</v>
      </c>
    </row>
    <row r="42" spans="1:10" x14ac:dyDescent="0.25">
      <c r="A42" s="71" t="s">
        <v>114</v>
      </c>
      <c r="B42" s="42">
        <f>AUTOMERCADO!AH54</f>
        <v>1162.8399999999999</v>
      </c>
      <c r="C42" s="42">
        <f>MODELO!AH54</f>
        <v>634.78</v>
      </c>
      <c r="D42" s="42">
        <f>EXQUISITECES!AH54</f>
        <v>554.4</v>
      </c>
      <c r="E42" s="42">
        <f>LAGUNETICA!AH54</f>
        <v>0</v>
      </c>
      <c r="F42" s="42">
        <f>FARMASTOP!AH54</f>
        <v>5.97</v>
      </c>
      <c r="G42" s="42">
        <f>BOCAS!AH54</f>
        <v>0</v>
      </c>
      <c r="H42" s="42">
        <f>HOYADA!AH54</f>
        <v>0</v>
      </c>
      <c r="I42" s="42">
        <f>SANANTONIO!AH54</f>
        <v>0</v>
      </c>
      <c r="J42" s="42">
        <f t="shared" si="0"/>
        <v>2357.9899999999998</v>
      </c>
    </row>
    <row r="43" spans="1:10" x14ac:dyDescent="0.25">
      <c r="A43" s="71" t="s">
        <v>52</v>
      </c>
      <c r="B43" s="42">
        <f>AUTOMERCADO!AH55</f>
        <v>3439.65</v>
      </c>
      <c r="C43" s="42">
        <f>MODELO!AH55</f>
        <v>882.57999999999993</v>
      </c>
      <c r="D43" s="42">
        <f>EXQUISITECES!AH55</f>
        <v>56.15</v>
      </c>
      <c r="E43" s="42">
        <f>LAGUNETICA!AH55</f>
        <v>0</v>
      </c>
      <c r="F43" s="42">
        <f>FARMASTOP!AH55</f>
        <v>0</v>
      </c>
      <c r="G43" s="42">
        <f>BOCAS!AH55</f>
        <v>177.26</v>
      </c>
      <c r="H43" s="42">
        <f>HOYADA!AH55</f>
        <v>0</v>
      </c>
      <c r="I43" s="42">
        <f>SANANTONIO!AH55</f>
        <v>0</v>
      </c>
      <c r="J43" s="42">
        <f t="shared" si="0"/>
        <v>4555.6399999999994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LAGUNETICA!AH56</f>
        <v>0</v>
      </c>
      <c r="F44" s="42">
        <f>FARMASTOP!AH56</f>
        <v>0</v>
      </c>
      <c r="G44" s="42">
        <f>BOCAS!AH56</f>
        <v>0</v>
      </c>
      <c r="H44" s="42">
        <f>HOYADA!AH56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LAGUNETICA!AH57</f>
        <v>0</v>
      </c>
      <c r="F45" s="42">
        <f>FARMASTOP!AH57</f>
        <v>0</v>
      </c>
      <c r="G45" s="42">
        <f>BOCAS!AH57</f>
        <v>0</v>
      </c>
      <c r="H45" s="42">
        <f>HOYADA!AH57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19.78</v>
      </c>
      <c r="D46" s="42">
        <f>EXQUISITECES!AH58</f>
        <v>0</v>
      </c>
      <c r="E46" s="42">
        <f>LAGUNETICA!AH58</f>
        <v>0</v>
      </c>
      <c r="F46" s="42">
        <f>FARMASTOP!AH58</f>
        <v>0</v>
      </c>
      <c r="G46" s="42">
        <f>BOCAS!AH58</f>
        <v>0</v>
      </c>
      <c r="H46" s="42">
        <f>HOYADA!AH58</f>
        <v>0</v>
      </c>
      <c r="I46" s="42">
        <f>SANANTONIO!AH58</f>
        <v>0</v>
      </c>
      <c r="J46" s="42">
        <f t="shared" si="0"/>
        <v>19.78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LAGUNETICA!AH59</f>
        <v>0</v>
      </c>
      <c r="F47" s="42">
        <f>FARMASTOP!AH59</f>
        <v>0</v>
      </c>
      <c r="G47" s="42">
        <f>BOCAS!AH59</f>
        <v>0</v>
      </c>
      <c r="H47" s="42">
        <f>HOYADA!AH59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LAGUNETICA!AH60</f>
        <v>0</v>
      </c>
      <c r="F48" s="42">
        <f>FARMASTOP!AH60</f>
        <v>0</v>
      </c>
      <c r="G48" s="42">
        <f>BOCAS!AH60</f>
        <v>0</v>
      </c>
      <c r="H48" s="42">
        <f>HOYADA!AH60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LAGUNETICA!AH61</f>
        <v>0</v>
      </c>
      <c r="F49" s="42">
        <f>FARMASTOP!AH61</f>
        <v>0</v>
      </c>
      <c r="G49" s="42">
        <f>BOCAS!AH61</f>
        <v>0</v>
      </c>
      <c r="H49" s="42">
        <f>HOYADA!AH61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LAGUNETICA!AH62</f>
        <v>0</v>
      </c>
      <c r="F50" s="42">
        <f>FARMASTOP!AH62</f>
        <v>0</v>
      </c>
      <c r="G50" s="42">
        <f>BOCAS!AH62</f>
        <v>0</v>
      </c>
      <c r="H50" s="42">
        <f>HOYADA!AH62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LAGUNETICA!AH63</f>
        <v>0</v>
      </c>
      <c r="F51" s="42">
        <f>FARMASTOP!AH63</f>
        <v>0</v>
      </c>
      <c r="G51" s="42">
        <f>BOCAS!AH63</f>
        <v>0</v>
      </c>
      <c r="H51" s="42">
        <f>HOYADA!AH63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113436.24400000001</v>
      </c>
      <c r="C52" s="72" t="e">
        <f>MODELO!AH64</f>
        <v>#VALUE!</v>
      </c>
      <c r="D52" s="72">
        <f>EXQUISITECES!AH64</f>
        <v>16538.725999999999</v>
      </c>
      <c r="E52" s="72">
        <f>LAGUNETICA!AH64</f>
        <v>0</v>
      </c>
      <c r="F52" s="72">
        <f>FARMASTOP!AH64</f>
        <v>2312.4475000000002</v>
      </c>
      <c r="G52" s="72">
        <f>BOCAS!AH64</f>
        <v>9412.27</v>
      </c>
      <c r="H52" s="72">
        <f>HOYADA!AH64</f>
        <v>18336.25</v>
      </c>
      <c r="I52" s="72">
        <f>SANANTONIO!AH64</f>
        <v>0</v>
      </c>
      <c r="J52" s="72" t="e">
        <f t="shared" si="0"/>
        <v>#VALUE!</v>
      </c>
    </row>
    <row r="53" spans="1:10" x14ac:dyDescent="0.25">
      <c r="A53" s="54" t="s">
        <v>3</v>
      </c>
      <c r="B53" s="42">
        <f>B2</f>
        <v>113326.87</v>
      </c>
      <c r="C53" s="42">
        <f t="shared" ref="C53:I53" si="1">C2</f>
        <v>14495.64</v>
      </c>
      <c r="D53" s="42">
        <f t="shared" si="1"/>
        <v>16530.22</v>
      </c>
      <c r="E53" s="42">
        <f t="shared" si="1"/>
        <v>0</v>
      </c>
      <c r="F53" s="42">
        <f t="shared" si="1"/>
        <v>2248.06</v>
      </c>
      <c r="G53" s="42">
        <f t="shared" si="1"/>
        <v>9301.17</v>
      </c>
      <c r="H53" s="42">
        <f t="shared" si="1"/>
        <v>18301</v>
      </c>
      <c r="I53" s="42">
        <f t="shared" si="1"/>
        <v>0</v>
      </c>
      <c r="J53" s="42">
        <f>J2</f>
        <v>174202.96</v>
      </c>
    </row>
    <row r="54" spans="1:10" x14ac:dyDescent="0.25">
      <c r="A54" s="56" t="s">
        <v>95</v>
      </c>
      <c r="B54" s="42">
        <f>+B52-B53</f>
        <v>109.37400000001071</v>
      </c>
      <c r="C54" s="42" t="e">
        <f t="shared" ref="C54:I54" si="2">+C52-C53</f>
        <v>#VALUE!</v>
      </c>
      <c r="D54" s="42">
        <f t="shared" si="2"/>
        <v>8.5059999999975844</v>
      </c>
      <c r="E54" s="42">
        <f t="shared" si="2"/>
        <v>0</v>
      </c>
      <c r="F54" s="42">
        <f t="shared" si="2"/>
        <v>64.387500000000273</v>
      </c>
      <c r="G54" s="42">
        <f t="shared" si="2"/>
        <v>111.10000000000036</v>
      </c>
      <c r="H54" s="42">
        <f t="shared" si="2"/>
        <v>35.25</v>
      </c>
      <c r="I54" s="42">
        <f t="shared" si="2"/>
        <v>0</v>
      </c>
      <c r="J54" s="42" t="e">
        <f>+J52-J53</f>
        <v>#VALUE!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55" sqref="AI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44800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7.85</v>
      </c>
      <c r="C8" s="1" t="s">
        <v>38</v>
      </c>
      <c r="D8" s="2">
        <v>7.86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80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10255.120000000001</v>
      </c>
      <c r="C12" s="25">
        <v>9038.93</v>
      </c>
      <c r="D12" s="25">
        <v>11092.43</v>
      </c>
      <c r="E12" s="25">
        <v>11163.7</v>
      </c>
      <c r="F12" s="25">
        <v>4408.2299999999996</v>
      </c>
      <c r="G12" s="25">
        <v>2259.37</v>
      </c>
      <c r="H12" s="25">
        <v>684.57</v>
      </c>
      <c r="I12" s="25">
        <v>8891.6299999999992</v>
      </c>
      <c r="J12" s="25">
        <v>10878.07</v>
      </c>
      <c r="K12" s="25">
        <v>14212.68</v>
      </c>
      <c r="L12" s="25">
        <v>9036.25</v>
      </c>
      <c r="M12" s="25">
        <v>14458.09</v>
      </c>
      <c r="N12" s="25">
        <v>5274.4</v>
      </c>
      <c r="O12" s="25">
        <v>1673.4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113326.87</v>
      </c>
      <c r="AI12" s="25">
        <v>111621.61</v>
      </c>
      <c r="AJ12" s="66">
        <f>+AI12-AH12</f>
        <v>-1705.2599999999948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>
        <v>57</v>
      </c>
      <c r="E15" s="22">
        <v>34</v>
      </c>
      <c r="F15" s="22">
        <v>31.5</v>
      </c>
      <c r="G15" s="22">
        <v>12.5</v>
      </c>
      <c r="H15" s="22"/>
      <c r="I15" s="22">
        <v>5.5</v>
      </c>
      <c r="J15" s="22">
        <v>90</v>
      </c>
      <c r="K15" s="22">
        <v>158</v>
      </c>
      <c r="L15" s="22">
        <v>115</v>
      </c>
      <c r="M15" s="22">
        <v>331</v>
      </c>
      <c r="N15" s="22">
        <v>218.5</v>
      </c>
      <c r="O15" s="22">
        <v>17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1070</v>
      </c>
    </row>
    <row r="16" spans="1:36" s="31" customFormat="1" x14ac:dyDescent="0.25">
      <c r="A16" s="29" t="s">
        <v>20</v>
      </c>
      <c r="B16" s="30">
        <v>745</v>
      </c>
      <c r="C16" s="30">
        <v>463</v>
      </c>
      <c r="D16" s="30">
        <v>605</v>
      </c>
      <c r="E16" s="30">
        <v>820</v>
      </c>
      <c r="F16" s="30">
        <v>160</v>
      </c>
      <c r="G16" s="30"/>
      <c r="H16" s="30"/>
      <c r="I16" s="30">
        <v>674</v>
      </c>
      <c r="J16" s="30">
        <v>727</v>
      </c>
      <c r="K16" s="30">
        <v>990</v>
      </c>
      <c r="L16" s="30">
        <v>526</v>
      </c>
      <c r="M16" s="30">
        <v>785</v>
      </c>
      <c r="N16" s="30"/>
      <c r="O16" s="30">
        <v>62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6557</v>
      </c>
      <c r="AJ16" s="67"/>
    </row>
    <row r="17" spans="1:36" customFormat="1" x14ac:dyDescent="0.25">
      <c r="A17" s="45" t="s">
        <v>27</v>
      </c>
      <c r="B17" s="21">
        <f>B16*$B$8</f>
        <v>5848.25</v>
      </c>
      <c r="C17" s="21">
        <f>C16*$B$8</f>
        <v>3634.5499999999997</v>
      </c>
      <c r="D17" s="21">
        <f t="shared" ref="D17:L17" si="2">D16*$B$8</f>
        <v>4749.25</v>
      </c>
      <c r="E17" s="21">
        <f t="shared" si="2"/>
        <v>6437</v>
      </c>
      <c r="F17" s="21">
        <f t="shared" si="2"/>
        <v>1256</v>
      </c>
      <c r="G17" s="21">
        <f t="shared" si="2"/>
        <v>0</v>
      </c>
      <c r="H17" s="21">
        <f t="shared" si="2"/>
        <v>0</v>
      </c>
      <c r="I17" s="21">
        <f t="shared" si="2"/>
        <v>5290.9</v>
      </c>
      <c r="J17" s="21">
        <f t="shared" si="2"/>
        <v>5706.95</v>
      </c>
      <c r="K17" s="21">
        <f t="shared" si="2"/>
        <v>7771.5</v>
      </c>
      <c r="L17" s="21">
        <f t="shared" si="2"/>
        <v>4129.0999999999995</v>
      </c>
      <c r="M17" s="21">
        <f t="shared" ref="M17:R17" si="3">M16*$B$8</f>
        <v>6162.25</v>
      </c>
      <c r="N17" s="21">
        <f t="shared" si="3"/>
        <v>0</v>
      </c>
      <c r="O17" s="21">
        <f t="shared" si="3"/>
        <v>486.7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51472.44999999999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745</v>
      </c>
      <c r="C22" s="19">
        <f t="shared" ref="C22:L22" si="11">+C16+C18+C20</f>
        <v>463</v>
      </c>
      <c r="D22" s="19">
        <f t="shared" si="11"/>
        <v>605</v>
      </c>
      <c r="E22" s="19">
        <f t="shared" si="11"/>
        <v>820</v>
      </c>
      <c r="F22" s="19">
        <f t="shared" si="11"/>
        <v>160</v>
      </c>
      <c r="G22" s="19">
        <f t="shared" si="11"/>
        <v>0</v>
      </c>
      <c r="H22" s="19">
        <f t="shared" si="11"/>
        <v>0</v>
      </c>
      <c r="I22" s="19">
        <f t="shared" si="11"/>
        <v>674</v>
      </c>
      <c r="J22" s="19">
        <f t="shared" si="11"/>
        <v>727</v>
      </c>
      <c r="K22" s="19">
        <f t="shared" si="11"/>
        <v>990</v>
      </c>
      <c r="L22" s="19">
        <f t="shared" si="11"/>
        <v>526</v>
      </c>
      <c r="M22" s="19">
        <f t="shared" ref="M22:S22" si="12">+M16+M18+M20</f>
        <v>785</v>
      </c>
      <c r="N22" s="19">
        <f t="shared" si="12"/>
        <v>0</v>
      </c>
      <c r="O22" s="19">
        <f t="shared" si="12"/>
        <v>62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6557</v>
      </c>
    </row>
    <row r="23" spans="1:36" customFormat="1" x14ac:dyDescent="0.25">
      <c r="A23" s="46" t="s">
        <v>26</v>
      </c>
      <c r="B23" s="18">
        <f>+B17+B19+B21</f>
        <v>5848.25</v>
      </c>
      <c r="C23" s="18">
        <f t="shared" ref="C23:L23" si="14">+C17+C19+C21</f>
        <v>3634.5499999999997</v>
      </c>
      <c r="D23" s="18">
        <f t="shared" si="14"/>
        <v>4749.25</v>
      </c>
      <c r="E23" s="18">
        <f t="shared" si="14"/>
        <v>6437</v>
      </c>
      <c r="F23" s="18">
        <f t="shared" si="14"/>
        <v>1256</v>
      </c>
      <c r="G23" s="18">
        <f t="shared" si="14"/>
        <v>0</v>
      </c>
      <c r="H23" s="18">
        <f t="shared" si="14"/>
        <v>0</v>
      </c>
      <c r="I23" s="18">
        <f t="shared" si="14"/>
        <v>5290.9</v>
      </c>
      <c r="J23" s="18">
        <f t="shared" si="14"/>
        <v>5706.95</v>
      </c>
      <c r="K23" s="18">
        <f t="shared" si="14"/>
        <v>7771.5</v>
      </c>
      <c r="L23" s="18">
        <f t="shared" si="14"/>
        <v>4129.0999999999995</v>
      </c>
      <c r="M23" s="18">
        <f t="shared" ref="M23:S23" si="15">+M17+M19+M21</f>
        <v>6162.25</v>
      </c>
      <c r="N23" s="18">
        <f t="shared" si="15"/>
        <v>0</v>
      </c>
      <c r="O23" s="18">
        <f t="shared" si="15"/>
        <v>486.7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51472.44999999999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>
        <v>20</v>
      </c>
      <c r="J24" s="33">
        <v>70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90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157.20000000000002</v>
      </c>
      <c r="J25" s="21">
        <f t="shared" si="18"/>
        <v>550.20000000000005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707.40000000000009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20</v>
      </c>
      <c r="J30" s="20">
        <f t="shared" si="23"/>
        <v>70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90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157.20000000000002</v>
      </c>
      <c r="J31" s="18">
        <f t="shared" si="26"/>
        <v>550.20000000000005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707.40000000000009</v>
      </c>
    </row>
    <row r="32" spans="1:36" x14ac:dyDescent="0.25">
      <c r="A32" s="13" t="s">
        <v>34</v>
      </c>
      <c r="B32" s="35"/>
      <c r="C32" s="35">
        <v>162.03</v>
      </c>
      <c r="D32" s="35">
        <v>30</v>
      </c>
      <c r="E32" s="35">
        <v>48.89</v>
      </c>
      <c r="F32" s="35">
        <v>32.549999999999997</v>
      </c>
      <c r="G32" s="35"/>
      <c r="H32" s="35"/>
      <c r="I32" s="35"/>
      <c r="J32" s="35"/>
      <c r="K32" s="35">
        <v>88.84</v>
      </c>
      <c r="L32" s="35"/>
      <c r="M32" s="36">
        <v>386.56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748.87000000000012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1271.9355</v>
      </c>
      <c r="D33" s="21">
        <f t="shared" si="30"/>
        <v>235.5</v>
      </c>
      <c r="E33" s="21">
        <f t="shared" si="30"/>
        <v>383.78649999999999</v>
      </c>
      <c r="F33" s="21">
        <f t="shared" si="30"/>
        <v>255.51749999999996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697.39400000000001</v>
      </c>
      <c r="L33" s="21">
        <f t="shared" si="30"/>
        <v>0</v>
      </c>
      <c r="M33" s="21">
        <f t="shared" ref="M33:R33" si="31">M32*$B$8</f>
        <v>3034.4960000000001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5878.6295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162.03</v>
      </c>
      <c r="D38" s="19">
        <f t="shared" si="39"/>
        <v>30</v>
      </c>
      <c r="E38" s="19">
        <f t="shared" si="39"/>
        <v>48.89</v>
      </c>
      <c r="F38" s="19">
        <f t="shared" si="39"/>
        <v>32.549999999999997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88.84</v>
      </c>
      <c r="L38" s="19">
        <f t="shared" si="39"/>
        <v>0</v>
      </c>
      <c r="M38" s="19">
        <f t="shared" ref="M38:S38" si="40">+M32+M34+M36</f>
        <v>386.56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748.87000000000012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1271.9355</v>
      </c>
      <c r="D39" s="18">
        <f t="shared" si="42"/>
        <v>235.5</v>
      </c>
      <c r="E39" s="18">
        <f t="shared" si="42"/>
        <v>383.78649999999999</v>
      </c>
      <c r="F39" s="18">
        <f t="shared" si="42"/>
        <v>255.51749999999996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697.39400000000001</v>
      </c>
      <c r="L39" s="18">
        <f t="shared" si="42"/>
        <v>0</v>
      </c>
      <c r="M39" s="18">
        <f t="shared" ref="M39:S39" si="43">+M33+M35+M37</f>
        <v>3034.4960000000001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5878.6295</v>
      </c>
    </row>
    <row r="40" spans="1:34" x14ac:dyDescent="0.25">
      <c r="A40" s="13" t="s">
        <v>43</v>
      </c>
      <c r="B40" s="35"/>
      <c r="C40" s="35">
        <v>51.95</v>
      </c>
      <c r="D40" s="35"/>
      <c r="E40" s="35">
        <v>26.81</v>
      </c>
      <c r="F40" s="35"/>
      <c r="G40" s="35"/>
      <c r="H40" s="35"/>
      <c r="I40" s="35">
        <v>26.48</v>
      </c>
      <c r="J40" s="35">
        <v>34.630000000000003</v>
      </c>
      <c r="K40" s="35"/>
      <c r="L40" s="35">
        <v>4.6399999999999997</v>
      </c>
      <c r="M40" s="35">
        <v>27.06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171.57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407.8075</v>
      </c>
      <c r="D41" s="21">
        <f t="shared" si="45"/>
        <v>0</v>
      </c>
      <c r="E41" s="21">
        <f t="shared" si="45"/>
        <v>210.45849999999999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207.86799999999999</v>
      </c>
      <c r="J41" s="21">
        <f t="shared" si="45"/>
        <v>271.84550000000002</v>
      </c>
      <c r="K41" s="21">
        <f t="shared" si="45"/>
        <v>0</v>
      </c>
      <c r="L41" s="21">
        <f t="shared" si="45"/>
        <v>36.423999999999992</v>
      </c>
      <c r="M41" s="21">
        <f t="shared" ref="M41:R41" si="46">M40*$B$8</f>
        <v>212.42099999999999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1346.8244999999999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51.95</v>
      </c>
      <c r="D46" s="19">
        <f t="shared" si="54"/>
        <v>0</v>
      </c>
      <c r="E46" s="19">
        <f t="shared" si="54"/>
        <v>26.81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26.48</v>
      </c>
      <c r="J46" s="19">
        <f t="shared" si="54"/>
        <v>34.630000000000003</v>
      </c>
      <c r="K46" s="19">
        <f t="shared" si="54"/>
        <v>0</v>
      </c>
      <c r="L46" s="19">
        <f t="shared" si="54"/>
        <v>4.6399999999999997</v>
      </c>
      <c r="M46" s="19">
        <f t="shared" ref="M46:S46" si="55">+M40+M42+M44</f>
        <v>27.06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171.57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407.8075</v>
      </c>
      <c r="D47" s="18">
        <f t="shared" si="57"/>
        <v>0</v>
      </c>
      <c r="E47" s="18">
        <f t="shared" si="57"/>
        <v>210.45849999999999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207.86799999999999</v>
      </c>
      <c r="J47" s="18">
        <f t="shared" si="57"/>
        <v>271.84550000000002</v>
      </c>
      <c r="K47" s="18">
        <f t="shared" si="57"/>
        <v>0</v>
      </c>
      <c r="L47" s="18">
        <f t="shared" si="57"/>
        <v>36.423999999999992</v>
      </c>
      <c r="M47" s="18">
        <f t="shared" ref="M47:S47" si="58">+M41+M43+M45</f>
        <v>212.42099999999999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1346.8244999999999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4129.51</v>
      </c>
      <c r="C49" s="43">
        <v>2893.85</v>
      </c>
      <c r="D49" s="43">
        <v>4467.3500000000004</v>
      </c>
      <c r="E49" s="43">
        <v>4104.74</v>
      </c>
      <c r="F49" s="43">
        <v>2864.4</v>
      </c>
      <c r="G49" s="43">
        <v>2148.11</v>
      </c>
      <c r="H49" s="43">
        <v>380.13</v>
      </c>
      <c r="I49" s="43">
        <v>2803.53</v>
      </c>
      <c r="J49" s="43">
        <v>3045.93</v>
      </c>
      <c r="K49" s="43">
        <v>4967.43</v>
      </c>
      <c r="L49" s="43">
        <v>4362.43</v>
      </c>
      <c r="M49" s="44">
        <v>4224.57</v>
      </c>
      <c r="N49" s="44">
        <v>4236.21</v>
      </c>
      <c r="O49" s="44">
        <v>1031.92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45660.11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343.32</v>
      </c>
      <c r="C53" s="43">
        <v>484.78</v>
      </c>
      <c r="D53" s="43">
        <v>480.41</v>
      </c>
      <c r="E53" s="43"/>
      <c r="F53" s="43"/>
      <c r="G53" s="43"/>
      <c r="H53" s="43"/>
      <c r="I53" s="43">
        <v>422.94</v>
      </c>
      <c r="J53" s="43">
        <v>200.09</v>
      </c>
      <c r="K53" s="43">
        <v>623.29999999999995</v>
      </c>
      <c r="L53" s="43"/>
      <c r="M53" s="44"/>
      <c r="N53" s="44"/>
      <c r="O53" s="44">
        <v>143.5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2698.34</v>
      </c>
    </row>
    <row r="54" spans="1:34" x14ac:dyDescent="0.25">
      <c r="A54" s="17" t="s">
        <v>114</v>
      </c>
      <c r="B54" s="43"/>
      <c r="C54" s="43">
        <v>267.66000000000003</v>
      </c>
      <c r="D54" s="43"/>
      <c r="E54" s="43"/>
      <c r="F54" s="43"/>
      <c r="G54" s="43"/>
      <c r="H54" s="43"/>
      <c r="I54" s="43">
        <v>3.22</v>
      </c>
      <c r="J54" s="43">
        <v>350.99</v>
      </c>
      <c r="K54" s="43"/>
      <c r="L54" s="43">
        <v>3.55</v>
      </c>
      <c r="M54" s="44">
        <v>301.83</v>
      </c>
      <c r="N54" s="44">
        <v>235.59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1162.8399999999999</v>
      </c>
    </row>
    <row r="55" spans="1:34" x14ac:dyDescent="0.25">
      <c r="A55" s="17" t="s">
        <v>52</v>
      </c>
      <c r="B55" s="43">
        <v>11</v>
      </c>
      <c r="C55" s="43">
        <v>82.62</v>
      </c>
      <c r="D55" s="43">
        <v>1105.08</v>
      </c>
      <c r="E55" s="43"/>
      <c r="F55" s="43"/>
      <c r="G55" s="43">
        <v>100</v>
      </c>
      <c r="H55" s="43">
        <v>304.44</v>
      </c>
      <c r="I55" s="43"/>
      <c r="J55" s="43">
        <v>663.7</v>
      </c>
      <c r="K55" s="43"/>
      <c r="L55" s="43">
        <v>392.81</v>
      </c>
      <c r="M55" s="44">
        <v>195.37</v>
      </c>
      <c r="N55" s="44">
        <v>584.63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3439.65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10332.08</v>
      </c>
      <c r="C64" s="51">
        <f t="shared" ref="C64:AG64" si="61">+C15+C23+C31+C39+C47+C48+C49+C50+C51+C52+C53+C54+C55+C56+C57+C58+C59+C60+C61+C62+C63</f>
        <v>9043.2030000000013</v>
      </c>
      <c r="D64" s="51">
        <f t="shared" si="61"/>
        <v>11094.59</v>
      </c>
      <c r="E64" s="51">
        <f t="shared" si="61"/>
        <v>11169.985000000001</v>
      </c>
      <c r="F64" s="51">
        <f t="shared" si="61"/>
        <v>4407.4174999999996</v>
      </c>
      <c r="G64" s="51">
        <f t="shared" si="61"/>
        <v>2260.61</v>
      </c>
      <c r="H64" s="51">
        <f t="shared" si="61"/>
        <v>684.56999999999994</v>
      </c>
      <c r="I64" s="51">
        <f t="shared" si="61"/>
        <v>8891.1579999999994</v>
      </c>
      <c r="J64" s="51">
        <f t="shared" si="61"/>
        <v>10879.7055</v>
      </c>
      <c r="K64" s="51">
        <f t="shared" si="61"/>
        <v>14217.624</v>
      </c>
      <c r="L64" s="51">
        <f t="shared" si="61"/>
        <v>9039.3139999999985</v>
      </c>
      <c r="M64" s="51">
        <f t="shared" si="61"/>
        <v>14461.937</v>
      </c>
      <c r="N64" s="51">
        <f t="shared" si="61"/>
        <v>5274.93</v>
      </c>
      <c r="O64" s="51">
        <f t="shared" si="61"/>
        <v>1679.1200000000001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113436.24400000001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3 D</v>
      </c>
      <c r="D66" s="53" t="str">
        <f t="shared" ref="D66:AG66" si="62">D11</f>
        <v>CAJA 4 D</v>
      </c>
      <c r="E66" s="53" t="str">
        <f t="shared" si="62"/>
        <v>CAJA 5 D</v>
      </c>
      <c r="F66" s="53" t="str">
        <f t="shared" si="62"/>
        <v>CAJA 6 D</v>
      </c>
      <c r="G66" s="53" t="str">
        <f t="shared" si="62"/>
        <v>CAJA 8 D</v>
      </c>
      <c r="H66" s="53" t="str">
        <f t="shared" si="62"/>
        <v>CAJA 9 D</v>
      </c>
      <c r="I66" s="53" t="str">
        <f t="shared" si="62"/>
        <v>CAJA 2 N</v>
      </c>
      <c r="J66" s="53" t="str">
        <f t="shared" si="62"/>
        <v>CAJA 3 N</v>
      </c>
      <c r="K66" s="53" t="str">
        <f t="shared" si="62"/>
        <v>CAJA 4 N</v>
      </c>
      <c r="L66" s="53" t="str">
        <f t="shared" si="62"/>
        <v>CAJA 5 N</v>
      </c>
      <c r="M66" s="53" t="str">
        <f t="shared" si="62"/>
        <v>CAJA 6 N</v>
      </c>
      <c r="N66" s="53" t="str">
        <f t="shared" si="62"/>
        <v>CAJA 8 N</v>
      </c>
      <c r="O66" s="53" t="str">
        <f t="shared" si="62"/>
        <v>CAJA 14 N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10255.120000000001</v>
      </c>
      <c r="C67" s="55">
        <f t="shared" ref="C67:L67" si="63">C12</f>
        <v>9038.93</v>
      </c>
      <c r="D67" s="55">
        <f t="shared" si="63"/>
        <v>11092.43</v>
      </c>
      <c r="E67" s="55">
        <f t="shared" si="63"/>
        <v>11163.7</v>
      </c>
      <c r="F67" s="55">
        <f t="shared" si="63"/>
        <v>4408.2299999999996</v>
      </c>
      <c r="G67" s="55">
        <f t="shared" si="63"/>
        <v>2259.37</v>
      </c>
      <c r="H67" s="55">
        <f t="shared" si="63"/>
        <v>684.57</v>
      </c>
      <c r="I67" s="55">
        <f t="shared" si="63"/>
        <v>8891.6299999999992</v>
      </c>
      <c r="J67" s="55">
        <f t="shared" si="63"/>
        <v>10878.07</v>
      </c>
      <c r="K67" s="55">
        <f t="shared" si="63"/>
        <v>14212.68</v>
      </c>
      <c r="L67" s="55">
        <f t="shared" si="63"/>
        <v>9036.25</v>
      </c>
      <c r="M67" s="55">
        <f t="shared" ref="M67:AG67" si="64">M12</f>
        <v>14458.09</v>
      </c>
      <c r="N67" s="55">
        <f t="shared" si="64"/>
        <v>5274.4</v>
      </c>
      <c r="O67" s="55">
        <f t="shared" si="64"/>
        <v>1673.4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113326.87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10255.120000000001</v>
      </c>
      <c r="C69" s="57">
        <f t="shared" ref="C69:L69" si="67">+C67+C68</f>
        <v>9038.93</v>
      </c>
      <c r="D69" s="57">
        <f t="shared" si="67"/>
        <v>11092.43</v>
      </c>
      <c r="E69" s="57">
        <f t="shared" si="67"/>
        <v>11163.7</v>
      </c>
      <c r="F69" s="57">
        <f t="shared" si="67"/>
        <v>4408.2299999999996</v>
      </c>
      <c r="G69" s="57">
        <f t="shared" si="67"/>
        <v>2259.37</v>
      </c>
      <c r="H69" s="57">
        <f t="shared" si="67"/>
        <v>684.57</v>
      </c>
      <c r="I69" s="57">
        <f t="shared" si="67"/>
        <v>8891.6299999999992</v>
      </c>
      <c r="J69" s="57">
        <f t="shared" si="67"/>
        <v>10878.07</v>
      </c>
      <c r="K69" s="57">
        <f t="shared" si="67"/>
        <v>14212.68</v>
      </c>
      <c r="L69" s="57">
        <f t="shared" si="67"/>
        <v>9036.25</v>
      </c>
      <c r="M69" s="57">
        <f t="shared" ref="M69:AG69" si="68">+M67+M68</f>
        <v>14458.09</v>
      </c>
      <c r="N69" s="57">
        <f t="shared" si="68"/>
        <v>5274.4</v>
      </c>
      <c r="O69" s="57">
        <f t="shared" si="68"/>
        <v>1673.4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113326.87</v>
      </c>
    </row>
    <row r="70" spans="1:34" customFormat="1" ht="15" customHeight="1" x14ac:dyDescent="0.25">
      <c r="A70" s="56" t="s">
        <v>95</v>
      </c>
      <c r="B70" s="55">
        <f t="shared" ref="B70:L70" si="69">+B64-B69</f>
        <v>76.959999999999127</v>
      </c>
      <c r="C70" s="55">
        <f t="shared" si="69"/>
        <v>4.2730000000010477</v>
      </c>
      <c r="D70" s="55">
        <f t="shared" si="69"/>
        <v>2.1599999999998545</v>
      </c>
      <c r="E70" s="55">
        <f t="shared" si="69"/>
        <v>6.2849999999998545</v>
      </c>
      <c r="F70" s="55">
        <f t="shared" si="69"/>
        <v>-0.8125</v>
      </c>
      <c r="G70" s="55">
        <f t="shared" si="69"/>
        <v>1.2400000000002365</v>
      </c>
      <c r="H70" s="55">
        <f t="shared" si="69"/>
        <v>0</v>
      </c>
      <c r="I70" s="55">
        <f t="shared" si="69"/>
        <v>-0.47199999999975262</v>
      </c>
      <c r="J70" s="55">
        <f t="shared" si="69"/>
        <v>1.6355000000003201</v>
      </c>
      <c r="K70" s="55">
        <f t="shared" si="69"/>
        <v>4.9439999999995052</v>
      </c>
      <c r="L70" s="55">
        <f t="shared" si="69"/>
        <v>3.0639999999984866</v>
      </c>
      <c r="M70" s="55">
        <f t="shared" ref="M70:AG70" si="70">+M64-M69</f>
        <v>3.8469999999997526</v>
      </c>
      <c r="N70" s="55">
        <f t="shared" si="70"/>
        <v>0.53000000000065484</v>
      </c>
      <c r="O70" s="55">
        <f t="shared" si="70"/>
        <v>5.7200000000000273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109.37399999999911</v>
      </c>
    </row>
    <row r="71" spans="1:34" ht="101.25" customHeight="1" x14ac:dyDescent="0.25">
      <c r="A71" s="74" t="s">
        <v>96</v>
      </c>
      <c r="B71" s="14" t="s">
        <v>126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127</v>
      </c>
    </row>
    <row r="73" spans="1:34" x14ac:dyDescent="0.25">
      <c r="B73" s="12" t="s">
        <v>128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N54" sqref="N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44800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7.85</v>
      </c>
      <c r="C8" s="1" t="s">
        <v>38</v>
      </c>
      <c r="D8" s="2">
        <v>7.86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3238.29</v>
      </c>
      <c r="C12" s="25">
        <v>3238.53</v>
      </c>
      <c r="D12" s="25">
        <v>3676.81</v>
      </c>
      <c r="E12" s="25">
        <v>1680.5</v>
      </c>
      <c r="F12" s="25">
        <v>1439.4</v>
      </c>
      <c r="G12" s="25">
        <v>1222.1099999999999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14495.64</v>
      </c>
      <c r="AI12" s="25"/>
      <c r="AJ12" s="66">
        <f>+AI12-AH12</f>
        <v>-14495.64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216.5</v>
      </c>
      <c r="C15" s="22">
        <v>0</v>
      </c>
      <c r="D15" s="22">
        <v>5</v>
      </c>
      <c r="E15" s="22">
        <v>0</v>
      </c>
      <c r="F15" s="22">
        <v>0</v>
      </c>
      <c r="G15" s="22">
        <v>16.5</v>
      </c>
      <c r="H15" s="22">
        <v>187</v>
      </c>
      <c r="I15" s="22">
        <v>815.5</v>
      </c>
      <c r="J15" s="22">
        <v>143.5</v>
      </c>
      <c r="K15" s="22">
        <v>235.5</v>
      </c>
      <c r="L15" s="22">
        <v>5.5</v>
      </c>
      <c r="M15" s="22">
        <v>96.5</v>
      </c>
      <c r="N15" s="22">
        <v>105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1826.5</v>
      </c>
    </row>
    <row r="16" spans="1:36" s="31" customFormat="1" x14ac:dyDescent="0.25">
      <c r="A16" s="29" t="s">
        <v>20</v>
      </c>
      <c r="B16" s="30">
        <v>132</v>
      </c>
      <c r="C16" s="30">
        <v>102</v>
      </c>
      <c r="D16" s="30">
        <v>147</v>
      </c>
      <c r="E16" s="30">
        <v>78</v>
      </c>
      <c r="F16" s="30">
        <v>30</v>
      </c>
      <c r="G16" s="30">
        <v>24</v>
      </c>
      <c r="H16" s="30">
        <v>349</v>
      </c>
      <c r="I16" s="30">
        <v>463</v>
      </c>
      <c r="J16" s="30">
        <v>246</v>
      </c>
      <c r="K16" s="30">
        <v>337</v>
      </c>
      <c r="L16" s="30"/>
      <c r="M16" s="30">
        <v>293</v>
      </c>
      <c r="N16" s="30">
        <v>280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2481</v>
      </c>
      <c r="AJ16" s="67"/>
    </row>
    <row r="17" spans="1:36" customFormat="1" x14ac:dyDescent="0.25">
      <c r="A17" s="45" t="s">
        <v>27</v>
      </c>
      <c r="B17" s="21">
        <f>B16*$B$8</f>
        <v>1036.2</v>
      </c>
      <c r="C17" s="21">
        <f>C16*$B$8</f>
        <v>800.69999999999993</v>
      </c>
      <c r="D17" s="21">
        <f t="shared" ref="D17:AG17" si="2">D16*$B$8</f>
        <v>1153.95</v>
      </c>
      <c r="E17" s="21">
        <f t="shared" si="2"/>
        <v>612.29999999999995</v>
      </c>
      <c r="F17" s="21">
        <f t="shared" si="2"/>
        <v>235.5</v>
      </c>
      <c r="G17" s="21">
        <f t="shared" si="2"/>
        <v>188.39999999999998</v>
      </c>
      <c r="H17" s="21">
        <f t="shared" si="2"/>
        <v>2739.65</v>
      </c>
      <c r="I17" s="21">
        <f t="shared" si="2"/>
        <v>3634.5499999999997</v>
      </c>
      <c r="J17" s="21">
        <f t="shared" si="2"/>
        <v>1931.1</v>
      </c>
      <c r="K17" s="21">
        <f t="shared" si="2"/>
        <v>2645.45</v>
      </c>
      <c r="L17" s="21">
        <f t="shared" si="2"/>
        <v>0</v>
      </c>
      <c r="M17" s="21">
        <f t="shared" si="2"/>
        <v>2300.0499999999997</v>
      </c>
      <c r="N17" s="21">
        <f t="shared" si="2"/>
        <v>2198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19475.849999999999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132</v>
      </c>
      <c r="C22" s="19">
        <f t="shared" ref="C22:AG23" si="5">+C16+C18+C20</f>
        <v>102</v>
      </c>
      <c r="D22" s="19">
        <f t="shared" si="5"/>
        <v>147</v>
      </c>
      <c r="E22" s="19">
        <f t="shared" si="5"/>
        <v>78</v>
      </c>
      <c r="F22" s="19">
        <f t="shared" si="5"/>
        <v>30</v>
      </c>
      <c r="G22" s="19">
        <f t="shared" si="5"/>
        <v>24</v>
      </c>
      <c r="H22" s="19">
        <f t="shared" si="5"/>
        <v>349</v>
      </c>
      <c r="I22" s="19">
        <f t="shared" si="5"/>
        <v>463</v>
      </c>
      <c r="J22" s="19">
        <f t="shared" si="5"/>
        <v>246</v>
      </c>
      <c r="K22" s="19">
        <f t="shared" si="5"/>
        <v>337</v>
      </c>
      <c r="L22" s="19">
        <f t="shared" si="5"/>
        <v>0</v>
      </c>
      <c r="M22" s="19">
        <f t="shared" si="5"/>
        <v>293</v>
      </c>
      <c r="N22" s="19">
        <f t="shared" si="5"/>
        <v>280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2481</v>
      </c>
    </row>
    <row r="23" spans="1:36" customFormat="1" x14ac:dyDescent="0.25">
      <c r="A23" s="46" t="s">
        <v>26</v>
      </c>
      <c r="B23" s="18">
        <f>+B17+B19+B21</f>
        <v>1036.2</v>
      </c>
      <c r="C23" s="18">
        <f t="shared" si="5"/>
        <v>800.69999999999993</v>
      </c>
      <c r="D23" s="18">
        <f t="shared" si="5"/>
        <v>1153.95</v>
      </c>
      <c r="E23" s="18">
        <f t="shared" si="5"/>
        <v>612.29999999999995</v>
      </c>
      <c r="F23" s="18">
        <f t="shared" si="5"/>
        <v>235.5</v>
      </c>
      <c r="G23" s="18">
        <f t="shared" si="5"/>
        <v>188.39999999999998</v>
      </c>
      <c r="H23" s="18">
        <f t="shared" si="5"/>
        <v>2739.65</v>
      </c>
      <c r="I23" s="18">
        <f t="shared" si="5"/>
        <v>3634.5499999999997</v>
      </c>
      <c r="J23" s="18">
        <f t="shared" si="5"/>
        <v>1931.1</v>
      </c>
      <c r="K23" s="18">
        <f t="shared" si="5"/>
        <v>2645.45</v>
      </c>
      <c r="L23" s="18">
        <f t="shared" si="5"/>
        <v>0</v>
      </c>
      <c r="M23" s="18">
        <f t="shared" si="5"/>
        <v>2300.0499999999997</v>
      </c>
      <c r="N23" s="18">
        <f t="shared" si="5"/>
        <v>2198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19475.849999999999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>
        <v>50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393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393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50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393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393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>
        <v>9.4499999999999993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9.4499999999999993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74.18249999999999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74.18249999999999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9.4499999999999993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9.4499999999999993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74.18249999999999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74.18249999999999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>
        <v>19.5</v>
      </c>
      <c r="H40" s="35">
        <v>19.93</v>
      </c>
      <c r="I40" s="35">
        <v>33.4</v>
      </c>
      <c r="J40" s="35"/>
      <c r="K40" s="35">
        <v>8.4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81.23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153.07499999999999</v>
      </c>
      <c r="H41" s="21">
        <f t="shared" si="16"/>
        <v>156.45049999999998</v>
      </c>
      <c r="I41" s="21">
        <f t="shared" si="16"/>
        <v>262.19</v>
      </c>
      <c r="J41" s="21">
        <f t="shared" si="16"/>
        <v>0</v>
      </c>
      <c r="K41" s="21">
        <f t="shared" si="16"/>
        <v>65.94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637.65550000000007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19.5</v>
      </c>
      <c r="H46" s="19">
        <f t="shared" si="19"/>
        <v>19.93</v>
      </c>
      <c r="I46" s="19">
        <f t="shared" si="19"/>
        <v>33.4</v>
      </c>
      <c r="J46" s="19">
        <f t="shared" si="19"/>
        <v>0</v>
      </c>
      <c r="K46" s="19">
        <f t="shared" si="19"/>
        <v>8.4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81.23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153.07499999999999</v>
      </c>
      <c r="H47" s="18">
        <f t="shared" si="19"/>
        <v>156.45049999999998</v>
      </c>
      <c r="I47" s="18">
        <f t="shared" si="19"/>
        <v>262.19</v>
      </c>
      <c r="J47" s="18">
        <f t="shared" si="19"/>
        <v>0</v>
      </c>
      <c r="K47" s="18">
        <f t="shared" si="19"/>
        <v>65.94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637.65550000000007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1889.13</v>
      </c>
      <c r="C49" s="43">
        <v>1933.82</v>
      </c>
      <c r="D49" s="43">
        <v>2345.8200000000002</v>
      </c>
      <c r="E49" s="43">
        <v>0</v>
      </c>
      <c r="F49" s="43">
        <v>1165.9100000000001</v>
      </c>
      <c r="G49" s="43">
        <v>709.89</v>
      </c>
      <c r="H49" s="43">
        <v>2161.25</v>
      </c>
      <c r="I49" s="43">
        <v>2098.9499999999998</v>
      </c>
      <c r="J49" s="43">
        <v>2441.42</v>
      </c>
      <c r="K49" s="43"/>
      <c r="L49" s="43">
        <v>402.22</v>
      </c>
      <c r="M49" s="44">
        <v>2009.25</v>
      </c>
      <c r="N49" s="44">
        <v>1986.05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19143.71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>
        <v>1079.54</v>
      </c>
      <c r="F52" s="43"/>
      <c r="G52" s="43"/>
      <c r="H52" s="43">
        <v>67.22</v>
      </c>
      <c r="I52" s="43"/>
      <c r="J52" s="43"/>
      <c r="K52" s="43">
        <v>3024.48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4171.24</v>
      </c>
    </row>
    <row r="53" spans="1:34" x14ac:dyDescent="0.25">
      <c r="A53" s="17" t="s">
        <v>18</v>
      </c>
      <c r="B53" s="43">
        <v>70.349999999999994</v>
      </c>
      <c r="C53" s="43">
        <v>75.56</v>
      </c>
      <c r="D53" s="43">
        <v>176.48</v>
      </c>
      <c r="E53" s="43">
        <v>35.33</v>
      </c>
      <c r="F53" s="43">
        <v>0</v>
      </c>
      <c r="G53" s="43">
        <v>139.76</v>
      </c>
      <c r="H53" s="43">
        <v>339.32</v>
      </c>
      <c r="I53" s="43">
        <v>208.39</v>
      </c>
      <c r="J53" s="43">
        <v>241.45</v>
      </c>
      <c r="K53" s="43">
        <v>487.77</v>
      </c>
      <c r="L53" s="43"/>
      <c r="M53" s="44"/>
      <c r="N53" s="44">
        <v>419.84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2194.25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>
        <v>15.49</v>
      </c>
      <c r="H54" s="43">
        <v>105.44</v>
      </c>
      <c r="I54" s="43" t="s">
        <v>136</v>
      </c>
      <c r="J54" s="43">
        <v>422.18</v>
      </c>
      <c r="K54" s="43">
        <v>91.67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634.78</v>
      </c>
    </row>
    <row r="55" spans="1:34" x14ac:dyDescent="0.25">
      <c r="A55" s="17" t="s">
        <v>52</v>
      </c>
      <c r="B55" s="43">
        <v>29.62</v>
      </c>
      <c r="C55" s="43">
        <v>436.78</v>
      </c>
      <c r="D55" s="43">
        <v>0</v>
      </c>
      <c r="E55" s="43">
        <v>0</v>
      </c>
      <c r="F55" s="43">
        <v>43.34</v>
      </c>
      <c r="G55" s="43"/>
      <c r="H55" s="43">
        <v>23.29</v>
      </c>
      <c r="I55" s="43">
        <v>20</v>
      </c>
      <c r="J55" s="43">
        <v>101.15</v>
      </c>
      <c r="K55" s="43"/>
      <c r="L55" s="43"/>
      <c r="M55" s="44">
        <v>228.4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882.57999999999993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>
        <v>19.78</v>
      </c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19.78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3241.7999999999997</v>
      </c>
      <c r="C64" s="51">
        <f t="shared" ref="C64:AG64" si="21">+C15+C23+C31+C39+C47+C48+C49+C50+C51+C52+C53+C54+C55+C56+C57+C58+C59+C60+C61+C62+C63</f>
        <v>3246.8599999999997</v>
      </c>
      <c r="D64" s="51">
        <f t="shared" si="21"/>
        <v>3681.2500000000005</v>
      </c>
      <c r="E64" s="51">
        <f t="shared" si="21"/>
        <v>1727.1699999999998</v>
      </c>
      <c r="F64" s="51">
        <f t="shared" si="21"/>
        <v>1444.75</v>
      </c>
      <c r="G64" s="51">
        <f t="shared" si="21"/>
        <v>1223.115</v>
      </c>
      <c r="H64" s="51">
        <f t="shared" si="21"/>
        <v>5799.4004999999997</v>
      </c>
      <c r="I64" s="51" t="e">
        <f t="shared" si="21"/>
        <v>#VALUE!</v>
      </c>
      <c r="J64" s="51">
        <f t="shared" si="21"/>
        <v>5280.8</v>
      </c>
      <c r="K64" s="51">
        <f t="shared" si="21"/>
        <v>6943.8099999999995</v>
      </c>
      <c r="L64" s="51">
        <f t="shared" si="21"/>
        <v>407.72</v>
      </c>
      <c r="M64" s="51">
        <f t="shared" si="21"/>
        <v>4708.3824999999997</v>
      </c>
      <c r="N64" s="51">
        <f t="shared" si="21"/>
        <v>4708.8900000000003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 t="e">
        <f t="shared" si="20"/>
        <v>#VALUE!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8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N</v>
      </c>
      <c r="J66" s="53" t="str">
        <f t="shared" si="22"/>
        <v>CAJA 3 N</v>
      </c>
      <c r="K66" s="53" t="str">
        <f t="shared" si="22"/>
        <v>CAJA 4 N</v>
      </c>
      <c r="L66" s="53" t="str">
        <f t="shared" si="22"/>
        <v>CAJA 5 N</v>
      </c>
      <c r="M66" s="53" t="str">
        <f t="shared" si="22"/>
        <v>CAJA 8 N</v>
      </c>
      <c r="N66" s="53" t="str">
        <f t="shared" si="22"/>
        <v>CAJA 9 N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3238.29</v>
      </c>
      <c r="C67" s="55">
        <f t="shared" ref="C67:L67" si="23">C12</f>
        <v>3238.53</v>
      </c>
      <c r="D67" s="55">
        <f t="shared" si="23"/>
        <v>3676.81</v>
      </c>
      <c r="E67" s="55">
        <f t="shared" si="23"/>
        <v>1680.5</v>
      </c>
      <c r="F67" s="55">
        <f t="shared" si="23"/>
        <v>1439.4</v>
      </c>
      <c r="G67" s="55">
        <f t="shared" si="23"/>
        <v>1222.1099999999999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14495.64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3238.29</v>
      </c>
      <c r="C69" s="57">
        <f t="shared" ref="C69:AG69" si="25">+C67+C68</f>
        <v>3238.53</v>
      </c>
      <c r="D69" s="57">
        <f t="shared" si="25"/>
        <v>3676.81</v>
      </c>
      <c r="E69" s="57">
        <f t="shared" si="25"/>
        <v>1680.5</v>
      </c>
      <c r="F69" s="57">
        <f t="shared" si="25"/>
        <v>1439.4</v>
      </c>
      <c r="G69" s="57">
        <f t="shared" si="25"/>
        <v>1222.1099999999999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14495.64</v>
      </c>
    </row>
    <row r="70" spans="1:34" customFormat="1" ht="15" customHeight="1" x14ac:dyDescent="0.25">
      <c r="A70" s="56" t="s">
        <v>95</v>
      </c>
      <c r="B70" s="55">
        <f t="shared" ref="B70:AG70" si="26">+B64-B69</f>
        <v>3.5099999999997635</v>
      </c>
      <c r="C70" s="55">
        <f t="shared" si="26"/>
        <v>8.3299999999994725</v>
      </c>
      <c r="D70" s="55">
        <f t="shared" si="26"/>
        <v>4.4400000000005093</v>
      </c>
      <c r="E70" s="55">
        <f t="shared" si="26"/>
        <v>46.669999999999845</v>
      </c>
      <c r="F70" s="55">
        <f t="shared" si="26"/>
        <v>5.3499999999999091</v>
      </c>
      <c r="G70" s="55">
        <f t="shared" si="26"/>
        <v>1.0050000000001091</v>
      </c>
      <c r="H70" s="55">
        <f t="shared" si="26"/>
        <v>5799.4004999999997</v>
      </c>
      <c r="I70" s="55" t="e">
        <f t="shared" si="26"/>
        <v>#VALUE!</v>
      </c>
      <c r="J70" s="55">
        <f t="shared" si="26"/>
        <v>5280.8</v>
      </c>
      <c r="K70" s="55">
        <f t="shared" si="26"/>
        <v>6943.8099999999995</v>
      </c>
      <c r="L70" s="55">
        <f t="shared" si="26"/>
        <v>407.72</v>
      </c>
      <c r="M70" s="55">
        <f t="shared" si="26"/>
        <v>4708.3824999999997</v>
      </c>
      <c r="N70" s="55">
        <f t="shared" si="26"/>
        <v>4708.8900000000003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 t="e">
        <f>SUM(B70:AG70)</f>
        <v>#VALUE!</v>
      </c>
    </row>
    <row r="71" spans="1:34" ht="112.5" customHeight="1" x14ac:dyDescent="0.25">
      <c r="A71" s="74" t="s">
        <v>96</v>
      </c>
      <c r="B71" s="14"/>
      <c r="C71" s="14" t="s">
        <v>129</v>
      </c>
      <c r="D71" s="14" t="s">
        <v>130</v>
      </c>
      <c r="E71" s="14" t="s">
        <v>131</v>
      </c>
      <c r="F71" s="14" t="s">
        <v>132</v>
      </c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44800</v>
      </c>
      <c r="E6" s="2"/>
      <c r="F6" s="3"/>
      <c r="G6" s="3"/>
    </row>
    <row r="8" spans="1:36" x14ac:dyDescent="0.25">
      <c r="A8" s="1" t="s">
        <v>21</v>
      </c>
      <c r="B8" s="2">
        <v>7.85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4774.1000000000004</v>
      </c>
      <c r="C12" s="25">
        <v>4347.1899999999996</v>
      </c>
      <c r="D12" s="25">
        <v>6512.58</v>
      </c>
      <c r="E12" s="25">
        <v>896.35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16530.22</v>
      </c>
      <c r="AI12" s="25">
        <v>16342.48</v>
      </c>
      <c r="AJ12" s="66">
        <f>+AI12-AH12</f>
        <v>-187.7400000000016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156</v>
      </c>
      <c r="C15" s="22">
        <v>217</v>
      </c>
      <c r="D15" s="22">
        <v>187.5</v>
      </c>
      <c r="E15" s="22">
        <v>107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667.5</v>
      </c>
    </row>
    <row r="16" spans="1:36" s="31" customFormat="1" x14ac:dyDescent="0.25">
      <c r="A16" s="29" t="s">
        <v>20</v>
      </c>
      <c r="B16" s="30">
        <v>186</v>
      </c>
      <c r="C16" s="30">
        <v>290</v>
      </c>
      <c r="D16" s="30">
        <v>275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751</v>
      </c>
      <c r="AJ16" s="67"/>
    </row>
    <row r="17" spans="1:36" customFormat="1" x14ac:dyDescent="0.25">
      <c r="A17" s="45" t="s">
        <v>27</v>
      </c>
      <c r="B17" s="21">
        <f>B16*$B$8</f>
        <v>1460.1</v>
      </c>
      <c r="C17" s="21">
        <f>C16*$B$8</f>
        <v>2276.5</v>
      </c>
      <c r="D17" s="21">
        <f t="shared" ref="D17:AG17" si="2">D16*$B$8</f>
        <v>2158.75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5895.35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186</v>
      </c>
      <c r="C22" s="19">
        <f t="shared" ref="C22:AG23" si="5">+C16+C18+C20</f>
        <v>290</v>
      </c>
      <c r="D22" s="19">
        <f t="shared" si="5"/>
        <v>275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751</v>
      </c>
    </row>
    <row r="23" spans="1:36" customFormat="1" x14ac:dyDescent="0.25">
      <c r="A23" s="46" t="s">
        <v>26</v>
      </c>
      <c r="B23" s="18">
        <f>+B17+B19+B21</f>
        <v>1460.1</v>
      </c>
      <c r="C23" s="18">
        <f t="shared" si="5"/>
        <v>2276.5</v>
      </c>
      <c r="D23" s="18">
        <f t="shared" si="5"/>
        <v>2158.75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5895.35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88.41</v>
      </c>
      <c r="C40" s="35"/>
      <c r="D40" s="35">
        <v>18.149999999999999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106.56</v>
      </c>
    </row>
    <row r="41" spans="1:34" customFormat="1" x14ac:dyDescent="0.25">
      <c r="A41" s="45" t="s">
        <v>44</v>
      </c>
      <c r="B41" s="21">
        <f>B40*$B$8</f>
        <v>694.0184999999999</v>
      </c>
      <c r="C41" s="21">
        <f t="shared" ref="C41:AG41" si="16">C40*$B$8</f>
        <v>0</v>
      </c>
      <c r="D41" s="21">
        <f t="shared" si="16"/>
        <v>142.47749999999999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836.49599999999987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88.41</v>
      </c>
      <c r="C46" s="19">
        <f t="shared" ref="C46:AG47" si="19">+C40+C42+C44</f>
        <v>0</v>
      </c>
      <c r="D46" s="19">
        <f t="shared" si="19"/>
        <v>18.149999999999999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106.56</v>
      </c>
    </row>
    <row r="47" spans="1:34" customFormat="1" x14ac:dyDescent="0.25">
      <c r="A47" s="46" t="s">
        <v>48</v>
      </c>
      <c r="B47" s="18">
        <f>+B41+B43+B45</f>
        <v>694.0184999999999</v>
      </c>
      <c r="C47" s="18">
        <f t="shared" si="19"/>
        <v>0</v>
      </c>
      <c r="D47" s="18">
        <f t="shared" si="19"/>
        <v>142.47749999999999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836.49599999999987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1708.22</v>
      </c>
      <c r="C49" s="43">
        <v>1488.8</v>
      </c>
      <c r="D49" s="43">
        <v>3340.88</v>
      </c>
      <c r="E49" s="43">
        <v>780.68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7318.58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703.95</v>
      </c>
      <c r="C53" s="43">
        <v>364.69</v>
      </c>
      <c r="D53" s="43">
        <v>132.13999999999999</v>
      </c>
      <c r="E53" s="43">
        <v>9.4700000000000006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1210.2500000000002</v>
      </c>
    </row>
    <row r="54" spans="1:34" x14ac:dyDescent="0.25">
      <c r="A54" s="17" t="s">
        <v>114</v>
      </c>
      <c r="B54" s="43"/>
      <c r="C54" s="43">
        <v>0</v>
      </c>
      <c r="D54" s="43">
        <v>554.4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554.4</v>
      </c>
    </row>
    <row r="55" spans="1:34" x14ac:dyDescent="0.25">
      <c r="A55" s="17" t="s">
        <v>52</v>
      </c>
      <c r="B55" s="43">
        <v>56.15</v>
      </c>
      <c r="C55" s="43"/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56.15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4778.4384999999993</v>
      </c>
      <c r="C64" s="51">
        <f t="shared" ref="C64:AG64" si="21">+C15+C23+C31+C39+C47+C48+C49+C50+C51+C52+C53+C54+C55+C56+C57+C58+C59+C60+C61+C62+C63</f>
        <v>4346.99</v>
      </c>
      <c r="D64" s="51">
        <f t="shared" si="21"/>
        <v>6516.1475</v>
      </c>
      <c r="E64" s="51">
        <f t="shared" si="21"/>
        <v>897.15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16538.725999999999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3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4774.1000000000004</v>
      </c>
      <c r="C67" s="55">
        <f t="shared" ref="C67:L67" si="23">C12</f>
        <v>4347.1899999999996</v>
      </c>
      <c r="D67" s="55">
        <f t="shared" si="23"/>
        <v>6512.58</v>
      </c>
      <c r="E67" s="55">
        <f t="shared" si="23"/>
        <v>896.35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16530.22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4774.1000000000004</v>
      </c>
      <c r="C69" s="57">
        <f t="shared" ref="C69:AG69" si="25">+C67+C68</f>
        <v>4347.1899999999996</v>
      </c>
      <c r="D69" s="57">
        <f t="shared" si="25"/>
        <v>6512.58</v>
      </c>
      <c r="E69" s="57">
        <f t="shared" si="25"/>
        <v>896.35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16530.22</v>
      </c>
    </row>
    <row r="70" spans="1:34" customFormat="1" ht="15" customHeight="1" x14ac:dyDescent="0.25">
      <c r="A70" s="56" t="s">
        <v>95</v>
      </c>
      <c r="B70" s="55">
        <f t="shared" ref="B70:AG70" si="26">+B64-B69</f>
        <v>4.3384999999989304</v>
      </c>
      <c r="C70" s="55">
        <f t="shared" si="26"/>
        <v>-0.1999999999998181</v>
      </c>
      <c r="D70" s="55">
        <f t="shared" si="26"/>
        <v>3.5675000000001091</v>
      </c>
      <c r="E70" s="55">
        <f t="shared" si="26"/>
        <v>0.79999999999995453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8.505999999999176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133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44800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7.85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1104.07</v>
      </c>
      <c r="C12" s="25">
        <v>1143.99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2248.06</v>
      </c>
      <c r="AI12" s="25">
        <v>2214.13</v>
      </c>
      <c r="AJ12" s="66">
        <f>+AI12-AH12</f>
        <v>-33.929999999999836</v>
      </c>
    </row>
    <row r="13" spans="1:36" ht="19.5" customHeight="1" x14ac:dyDescent="0.25">
      <c r="A13" s="24" t="s">
        <v>117</v>
      </c>
      <c r="B13" s="25"/>
      <c r="C13" s="25">
        <v>36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36</v>
      </c>
      <c r="AI13" s="25"/>
      <c r="AJ13" s="66">
        <f>+AI13-AH13</f>
        <v>-36</v>
      </c>
    </row>
    <row r="14" spans="1:36" ht="19.5" customHeight="1" x14ac:dyDescent="0.25">
      <c r="A14" s="24" t="s">
        <v>118</v>
      </c>
      <c r="B14" s="25"/>
      <c r="C14" s="25">
        <v>12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20.5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20.5</v>
      </c>
    </row>
    <row r="16" spans="1:36" s="31" customFormat="1" x14ac:dyDescent="0.25">
      <c r="A16" s="29" t="s">
        <v>20</v>
      </c>
      <c r="B16" s="30">
        <v>14</v>
      </c>
      <c r="C16" s="30">
        <v>76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90</v>
      </c>
      <c r="AJ16" s="67"/>
    </row>
    <row r="17" spans="1:36" customFormat="1" x14ac:dyDescent="0.25">
      <c r="A17" s="45" t="s">
        <v>27</v>
      </c>
      <c r="B17" s="21">
        <f>B16*$B$8</f>
        <v>109.89999999999999</v>
      </c>
      <c r="C17" s="21">
        <f>C16*$B$8</f>
        <v>596.6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706.5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14</v>
      </c>
      <c r="C22" s="19">
        <f t="shared" ref="C22:AG23" si="5">+C16+C18+C20</f>
        <v>76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90</v>
      </c>
    </row>
    <row r="23" spans="1:36" customFormat="1" x14ac:dyDescent="0.25">
      <c r="A23" s="46" t="s">
        <v>26</v>
      </c>
      <c r="B23" s="18">
        <f>+B17+B19+B21</f>
        <v>109.89999999999999</v>
      </c>
      <c r="C23" s="18">
        <f t="shared" si="5"/>
        <v>596.6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706.5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>
        <v>67.75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67.75</v>
      </c>
    </row>
    <row r="33" spans="1:34" customFormat="1" x14ac:dyDescent="0.25">
      <c r="A33" s="45" t="s">
        <v>35</v>
      </c>
      <c r="B33" s="21">
        <f>B32*$B$8</f>
        <v>531.83749999999998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531.83749999999998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67.75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67.75</v>
      </c>
    </row>
    <row r="39" spans="1:34" customFormat="1" x14ac:dyDescent="0.25">
      <c r="A39" s="46" t="s">
        <v>42</v>
      </c>
      <c r="B39" s="18">
        <f>+B33+B35+B37</f>
        <v>531.83749999999998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531.83749999999998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337.04</v>
      </c>
      <c r="C49" s="43">
        <v>580.07000000000005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917.11000000000013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105.89</v>
      </c>
      <c r="C53" s="43">
        <v>24.64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130.53</v>
      </c>
    </row>
    <row r="54" spans="1:34" x14ac:dyDescent="0.25">
      <c r="A54" s="17" t="s">
        <v>114</v>
      </c>
      <c r="B54" s="43"/>
      <c r="C54" s="43">
        <v>5.97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5.97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1105.1675</v>
      </c>
      <c r="C64" s="51">
        <f t="shared" ref="C64:AG64" si="21">+C15+C23+C31+C39+C47+C48+C49+C50+C51+C52+C53+C54+C55+C56+C57+C58+C59+C60+C61+C62+C63</f>
        <v>1207.2800000000002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2312.4475000000002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1104.07</v>
      </c>
      <c r="C67" s="55">
        <f t="shared" ref="C67:L67" si="23">C12</f>
        <v>1143.99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2248.06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48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48</v>
      </c>
    </row>
    <row r="69" spans="1:34" customFormat="1" x14ac:dyDescent="0.25">
      <c r="A69" s="56" t="s">
        <v>94</v>
      </c>
      <c r="B69" s="57">
        <f>+B67+B68</f>
        <v>1104.07</v>
      </c>
      <c r="C69" s="57">
        <f t="shared" ref="C69:AG69" si="25">+C67+C68</f>
        <v>1191.99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2296.06</v>
      </c>
    </row>
    <row r="70" spans="1:34" customFormat="1" ht="15" customHeight="1" x14ac:dyDescent="0.25">
      <c r="A70" s="56" t="s">
        <v>95</v>
      </c>
      <c r="B70" s="55">
        <f t="shared" ref="B70:AG70" si="26">+B64-B69</f>
        <v>1.0975000000000819</v>
      </c>
      <c r="C70" s="55">
        <f t="shared" si="26"/>
        <v>15.290000000000191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16.387500000000273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2" sqref="E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44800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7.85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1530.09</v>
      </c>
      <c r="C12" s="25">
        <v>392.54</v>
      </c>
      <c r="D12" s="25">
        <v>4760.0200000000004</v>
      </c>
      <c r="E12" s="25">
        <v>2618.52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9301.17</v>
      </c>
      <c r="AI12" s="25"/>
      <c r="AJ12" s="66">
        <f>+AI12-AH12</f>
        <v>-9301.17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20</v>
      </c>
      <c r="C15" s="22">
        <v>38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58</v>
      </c>
    </row>
    <row r="16" spans="1:36" s="31" customFormat="1" x14ac:dyDescent="0.25">
      <c r="A16" s="29" t="s">
        <v>20</v>
      </c>
      <c r="B16" s="30">
        <v>63</v>
      </c>
      <c r="C16" s="30">
        <v>26</v>
      </c>
      <c r="D16" s="30">
        <v>375</v>
      </c>
      <c r="E16" s="30">
        <v>285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749</v>
      </c>
      <c r="AJ16" s="67"/>
    </row>
    <row r="17" spans="1:36" customFormat="1" x14ac:dyDescent="0.25">
      <c r="A17" s="45" t="s">
        <v>27</v>
      </c>
      <c r="B17" s="21">
        <f>B16*$B$8</f>
        <v>494.54999999999995</v>
      </c>
      <c r="C17" s="21">
        <f>C16*$B$8</f>
        <v>204.1</v>
      </c>
      <c r="D17" s="21">
        <f t="shared" ref="D17:AG17" si="2">D16*$B$8</f>
        <v>2943.75</v>
      </c>
      <c r="E17" s="21">
        <f t="shared" si="2"/>
        <v>2237.25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5879.65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63</v>
      </c>
      <c r="C22" s="19">
        <f t="shared" ref="C22:AG23" si="5">+C16+C18+C20</f>
        <v>26</v>
      </c>
      <c r="D22" s="19">
        <f t="shared" si="5"/>
        <v>375</v>
      </c>
      <c r="E22" s="19">
        <f t="shared" si="5"/>
        <v>285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749</v>
      </c>
    </row>
    <row r="23" spans="1:36" customFormat="1" x14ac:dyDescent="0.25">
      <c r="A23" s="46" t="s">
        <v>26</v>
      </c>
      <c r="B23" s="18">
        <f>+B17+B19+B21</f>
        <v>494.54999999999995</v>
      </c>
      <c r="C23" s="18">
        <f t="shared" si="5"/>
        <v>204.1</v>
      </c>
      <c r="D23" s="18">
        <f t="shared" si="5"/>
        <v>2943.75</v>
      </c>
      <c r="E23" s="18">
        <f t="shared" si="5"/>
        <v>2237.25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5879.65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>
        <v>6</v>
      </c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6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47.099999999999994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47.099999999999994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6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6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47.099999999999994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47.099999999999994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892.86</v>
      </c>
      <c r="C49" s="43">
        <v>151.22999999999999</v>
      </c>
      <c r="D49" s="43">
        <v>1720.1</v>
      </c>
      <c r="E49" s="43">
        <v>290.33999999999997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3054.5299999999997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124.07</v>
      </c>
      <c r="C53" s="43"/>
      <c r="D53" s="43">
        <v>71.66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195.73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>
        <v>177.26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177.26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1531.4799999999998</v>
      </c>
      <c r="C64" s="51">
        <f t="shared" ref="C64:AG64" si="21">+C15+C23+C31+C39+C47+C48+C49+C50+C51+C52+C53+C54+C55+C56+C57+C58+C59+C60+C61+C62+C63</f>
        <v>393.33</v>
      </c>
      <c r="D64" s="51">
        <f t="shared" si="21"/>
        <v>4782.6099999999997</v>
      </c>
      <c r="E64" s="51">
        <f t="shared" si="21"/>
        <v>2704.8500000000004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9412.27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1530.09</v>
      </c>
      <c r="C67" s="55">
        <f t="shared" ref="C67:L67" si="23">C12</f>
        <v>392.54</v>
      </c>
      <c r="D67" s="55">
        <f t="shared" si="23"/>
        <v>4760.0200000000004</v>
      </c>
      <c r="E67" s="55">
        <f t="shared" si="23"/>
        <v>2618.52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9301.17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1530.09</v>
      </c>
      <c r="C69" s="57">
        <f t="shared" ref="C69:AG69" si="25">+C67+C68</f>
        <v>392.54</v>
      </c>
      <c r="D69" s="57">
        <f t="shared" si="25"/>
        <v>4760.0200000000004</v>
      </c>
      <c r="E69" s="57">
        <f t="shared" si="25"/>
        <v>2618.52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9301.17</v>
      </c>
    </row>
    <row r="70" spans="1:34" customFormat="1" ht="15" customHeight="1" x14ac:dyDescent="0.25">
      <c r="A70" s="56" t="s">
        <v>95</v>
      </c>
      <c r="B70" s="55">
        <f t="shared" ref="B70:AG70" si="26">+B64-B69</f>
        <v>1.3899999999998727</v>
      </c>
      <c r="C70" s="55">
        <f t="shared" si="26"/>
        <v>0.78999999999996362</v>
      </c>
      <c r="D70" s="55">
        <f t="shared" si="26"/>
        <v>22.589999999999236</v>
      </c>
      <c r="E70" s="55">
        <f t="shared" si="26"/>
        <v>86.330000000000382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111.09999999999945</v>
      </c>
    </row>
    <row r="71" spans="1:34" ht="96" customHeight="1" x14ac:dyDescent="0.25">
      <c r="A71" s="74" t="s">
        <v>96</v>
      </c>
      <c r="B71" s="14"/>
      <c r="C71" s="14"/>
      <c r="D71" s="14" t="s">
        <v>134</v>
      </c>
      <c r="E71" s="14" t="s">
        <v>135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0" sqref="E1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44800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7.85</v>
      </c>
      <c r="C8" s="1" t="s">
        <v>38</v>
      </c>
      <c r="D8" s="2">
        <v>7.86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5869.88</v>
      </c>
      <c r="C12" s="25">
        <v>8580.59</v>
      </c>
      <c r="D12" s="25">
        <v>3850.53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18301</v>
      </c>
      <c r="AI12" s="25">
        <v>18132.48</v>
      </c>
      <c r="AJ12" s="66">
        <f>+AI12-AH12</f>
        <v>-168.52000000000044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482.5</v>
      </c>
      <c r="C15" s="22">
        <v>854.5</v>
      </c>
      <c r="D15" s="22">
        <v>702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2039</v>
      </c>
    </row>
    <row r="16" spans="1:36" s="31" customFormat="1" x14ac:dyDescent="0.25">
      <c r="A16" s="29" t="s">
        <v>20</v>
      </c>
      <c r="B16" s="30">
        <v>375</v>
      </c>
      <c r="C16" s="30">
        <v>388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763</v>
      </c>
      <c r="AJ16" s="67"/>
    </row>
    <row r="17" spans="1:36" customFormat="1" x14ac:dyDescent="0.25">
      <c r="A17" s="45" t="s">
        <v>27</v>
      </c>
      <c r="B17" s="21">
        <f>B16*$B$8</f>
        <v>2943.75</v>
      </c>
      <c r="C17" s="21">
        <f>C16*$B$8</f>
        <v>3045.7999999999997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5989.5499999999993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375</v>
      </c>
      <c r="C22" s="19">
        <f t="shared" ref="C22:AG23" si="5">+C16+C18+C20</f>
        <v>388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763</v>
      </c>
    </row>
    <row r="23" spans="1:36" customFormat="1" x14ac:dyDescent="0.25">
      <c r="A23" s="46" t="s">
        <v>26</v>
      </c>
      <c r="B23" s="18">
        <f>+B17+B19+B21</f>
        <v>2943.75</v>
      </c>
      <c r="C23" s="18">
        <f t="shared" si="5"/>
        <v>3045.7999999999997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5989.5499999999993</v>
      </c>
    </row>
    <row r="24" spans="1:36" x14ac:dyDescent="0.25">
      <c r="A24" s="13" t="s">
        <v>28</v>
      </c>
      <c r="B24" s="33">
        <v>20</v>
      </c>
      <c r="C24" s="33">
        <v>20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40</v>
      </c>
    </row>
    <row r="25" spans="1:36" customFormat="1" x14ac:dyDescent="0.25">
      <c r="A25" s="45" t="s">
        <v>31</v>
      </c>
      <c r="B25" s="21">
        <f>B24*$D$8</f>
        <v>157.20000000000002</v>
      </c>
      <c r="C25" s="21">
        <f t="shared" ref="C25:AG25" si="7">C24*$D$8</f>
        <v>157.20000000000002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314.40000000000003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20</v>
      </c>
      <c r="C30" s="20">
        <f t="shared" ref="C30:AG31" si="10">+C24+C26+C28</f>
        <v>20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40</v>
      </c>
    </row>
    <row r="31" spans="1:36" customFormat="1" x14ac:dyDescent="0.25">
      <c r="A31" s="46" t="s">
        <v>33</v>
      </c>
      <c r="B31" s="18">
        <f>+B25+B27+B29</f>
        <v>157.20000000000002</v>
      </c>
      <c r="C31" s="18">
        <f t="shared" si="10"/>
        <v>157.20000000000002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314.40000000000003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8.6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8.6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67.509999999999991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67.509999999999991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8.6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8.6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67.509999999999991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67.509999999999991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1462.59</v>
      </c>
      <c r="C49" s="43">
        <v>3860.91</v>
      </c>
      <c r="D49" s="43">
        <v>2555.5700000000002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7879.07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832.39</v>
      </c>
      <c r="C53" s="43">
        <v>615.91</v>
      </c>
      <c r="D53" s="43">
        <v>598.41999999999996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2046.7199999999998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5878.43</v>
      </c>
      <c r="C64" s="51">
        <f t="shared" ref="C64:AG64" si="21">+C15+C23+C31+C39+C47+C48+C49+C50+C51+C52+C53+C54+C55+C56+C57+C58+C59+C60+C61+C62+C63</f>
        <v>8601.83</v>
      </c>
      <c r="D64" s="51">
        <f t="shared" si="21"/>
        <v>3855.9900000000002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18336.25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5869.88</v>
      </c>
      <c r="C67" s="55">
        <f t="shared" ref="C67:L67" si="23">C12</f>
        <v>8580.59</v>
      </c>
      <c r="D67" s="55">
        <f t="shared" si="23"/>
        <v>3850.53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18301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5869.88</v>
      </c>
      <c r="C69" s="57">
        <f t="shared" ref="C69:AG69" si="25">+C67+C68</f>
        <v>8580.59</v>
      </c>
      <c r="D69" s="57">
        <f t="shared" si="25"/>
        <v>3850.53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18301</v>
      </c>
    </row>
    <row r="70" spans="1:34" customFormat="1" ht="15" customHeight="1" x14ac:dyDescent="0.25">
      <c r="A70" s="56" t="s">
        <v>95</v>
      </c>
      <c r="B70" s="55">
        <f t="shared" ref="B70:AG70" si="26">+B64-B69</f>
        <v>8.5500000000001819</v>
      </c>
      <c r="C70" s="55">
        <f t="shared" si="26"/>
        <v>21.239999999999782</v>
      </c>
      <c r="D70" s="55">
        <f t="shared" si="26"/>
        <v>5.4600000000000364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35.25</v>
      </c>
    </row>
    <row r="71" spans="1:34" ht="94.5" customHeight="1" x14ac:dyDescent="0.25">
      <c r="A71" s="74" t="s">
        <v>96</v>
      </c>
      <c r="B71" s="14" t="s">
        <v>123</v>
      </c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125</v>
      </c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LAGUNETICA</vt:lpstr>
      <vt:lpstr>FARMASTOP</vt:lpstr>
      <vt:lpstr>BOCAS</vt:lpstr>
      <vt:lpstr>HOYADA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2022-08-28T15:10:11Z</dcterms:modified>
</cp:coreProperties>
</file>