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xr:revisionPtr revIDLastSave="0" documentId="13_ncr:1_{5021C2AE-F842-4CB6-AAD1-CAC5CBA6DDB1}" xr6:coauthVersionLast="47" xr6:coauthVersionMax="47" xr10:uidLastSave="{00000000-0000-0000-0000-000000000000}"/>
  <bookViews>
    <workbookView xWindow="225" yWindow="780" windowWidth="15135" windowHeight="1074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K64" i="151"/>
  <c r="K70" i="151" s="1"/>
  <c r="G64" i="151"/>
  <c r="G70" i="151" s="1"/>
  <c r="AF64" i="152"/>
  <c r="AF70" i="152" s="1"/>
  <c r="P64" i="152"/>
  <c r="P70" i="152" s="1"/>
  <c r="X64" i="152"/>
  <c r="X70" i="152" s="1"/>
  <c r="H64" i="152"/>
  <c r="H70" i="152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Y23" i="40"/>
  <c r="AA47" i="40"/>
  <c r="AF39" i="40"/>
  <c r="AD39" i="40"/>
  <c r="AB39" i="40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X64" i="40" l="1"/>
  <c r="AD64" i="40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J39" i="40" l="1"/>
  <c r="H39" i="40"/>
  <c r="K47" i="40"/>
  <c r="G47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G64" i="40" l="1"/>
  <c r="G70" i="40" s="1"/>
  <c r="E64" i="40"/>
  <c r="E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<sst xmlns="http://schemas.openxmlformats.org/spreadsheetml/2006/main" count="738" uniqueCount="133">
  <si>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</si>
  <si>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</si>
  <si>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</si>
  <si>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</si>
  <si>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</si>
  <si>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</si>
  <si>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</si>
  <si>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</si>
  <si>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</si>
  <si>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</si>
  <si>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</si>
  <si>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</si>
  <si>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</si>
  <si>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</si>
  <si>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</si>
  <si>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</si>
  <si>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</si>
  <si>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</si>
  <si>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</si>
  <si>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</si>
  <si>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</si>
  <si>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</si>
  <si>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</si>
  <si>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</si>
  <si>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</si>
  <si>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</si>
  <si>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</si>
  <si>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</si>
  <si>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</si>
  <si>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</si>
  <si>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</si>
  <si>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</si>
  <si>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</si>
  <si>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</si>
  <si>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</si>
  <si>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</si>
  <si>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</si>
  <si>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</si>
  <si>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</si>
  <si>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</si>
  <si>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</si>
  <si>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</si>
  <si>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</si>
  <si>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</si>
  <si>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</si>
  <si>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</si>
  <si>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</si>
  <si>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</si>
  <si>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</si>
  <si>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</si>
  <si>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</si>
  <si>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</si>
  <si>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</si>
  <si>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</si>
  <si>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</si>
  <si>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</si>
  <si>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</si>
  <si>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</si>
  <si>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</si>
  <si>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</si>
  <si>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</si>
  <si>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</si>
  <si>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</si>
  <si>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</si>
  <si>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</si>
  <si>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</si>
  <si>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</si>
  <si>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</si>
  <si>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</si>
  <si>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</si>
  <si>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</si>
  <si>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</si>
  <si>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</si>
  <si>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</si>
  <si>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</si>
  <si>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</si>
  <si>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</si>
  <si>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</si>
  <si>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</si>
  <si>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</si>
  <si>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</si>
  <si>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</si>
  <si>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</si>
  <si>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</si>
  <si>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</si>
  <si>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</si>
  <si>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</si>
  <si>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</si>
  <si>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</si>
  <si>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</si>
  <si>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</si>
  <si>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</si>
  <si>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</si>
  <si>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</si>
  <si>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</si>
  <si>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</si>
  <si>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</si>
  <si>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</si>
  <si>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</si>
  <si>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</si>
  <si>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</si>
  <si>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</si>
  <si>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</si>
  <si>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</si>
  <si>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</si>
  <si>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</si>
  <si>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</si>
  <si>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</si>
  <si>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</si>
  <si>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</si>
  <si>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</si>
  <si>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</si>
  <si>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</si>
  <si>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</si>
  <si>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</si>
  <si>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</si>
  <si>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</si>
  <si>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</si>
  <si>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</si>
  <si>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</si>
  <si>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</si>
  <si>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</si>
  <si>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</si>
  <si>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70.50F/C</t>
  </si>
  <si>
    <t>MAL REGISTRO DE 3$</t>
  </si>
  <si>
    <t>EN DEBITO</t>
  </si>
  <si>
    <t>SOBRANTE DE PERIODICO</t>
  </si>
  <si>
    <t>3.00F/C</t>
  </si>
  <si>
    <t>66.00F/C</t>
  </si>
  <si>
    <t>50.00F/C</t>
  </si>
  <si>
    <t>18.50F/C</t>
  </si>
  <si>
    <t>SOBRANTE PERTENECE</t>
  </si>
  <si>
    <t>A LASR RECARGAS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</si>
</sst>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57833.82</v>
      </c>
      <c r="C2" s="42">
        <f>MODELO!AH12</f>
        <v>30599.87</v>
      </c>
      <c r="D2" s="42">
        <f>EXQUISITECES!AH12</f>
        <v>9364.4599999999991</v>
      </c>
      <c r="E2" s="42">
        <f>HOYADA!AH12</f>
        <v>10562.830000000002</v>
      </c>
      <c r="F2" s="42">
        <f>FARMASTOP!AH12</f>
        <v>2186.1999999999998</v>
      </c>
      <c r="G2" s="42">
        <f>BOCAS!AH12</f>
        <v>1517.36</v>
      </c>
      <c r="H2" s="42">
        <f>LAGUNETICA!AH12</f>
        <v>16488.27</v>
      </c>
      <c r="I2" s="42">
        <f>SANANTONIO!AH12</f>
        <v>0</v>
      </c>
      <c r="J2" s="42">
        <f>SUM(B2:I2)</f>
        <v>128552.81</v>
      </c>
    </row>
    <row r="3" spans="1:10" x14ac:dyDescent="0.25">
      <c r="A3" s="45" t="s">
        <v>0</v>
      </c>
      <c r="B3" s="42">
        <f>AUTOMERCADO!AH15</f>
        <v>1480.5</v>
      </c>
      <c r="C3" s="42">
        <f>MODELO!AH15</f>
        <v>1089.5</v>
      </c>
      <c r="D3" s="42">
        <f>EXQUISITECES!AH15</f>
        <v>623.5</v>
      </c>
      <c r="E3" s="42">
        <f>HOYADA!AH15</f>
        <v>1798.5</v>
      </c>
      <c r="F3" s="42">
        <f>FARMASTOP!AH15</f>
        <v>118</v>
      </c>
      <c r="G3" s="42">
        <f>BOCAS!AH15</f>
        <v>26.5</v>
      </c>
      <c r="H3" s="42">
        <f>LAGUNETICA!AH15</f>
        <v>1535</v>
      </c>
      <c r="I3" s="42">
        <f>SANANTONIO!AH15</f>
        <v>0</v>
      </c>
      <c r="J3" s="42">
        <f t="shared" ref="J3:J52" si="0">SUM(B3:I3)</f>
        <v>6671.5</v>
      </c>
    </row>
    <row r="4" spans="1:10" x14ac:dyDescent="0.25">
      <c r="A4" s="70" t="s">
        <v>20</v>
      </c>
      <c r="B4" s="42">
        <f>AUTOMERCADO!AH16</f>
        <v>696</v>
      </c>
      <c r="C4" s="42">
        <f>MODELO!AH16</f>
        <v>393</v>
      </c>
      <c r="D4" s="42">
        <f>EXQUISITECES!AH16</f>
        <v>205</v>
      </c>
      <c r="E4" s="42">
        <f>HOYADA!AH16</f>
        <v>14</v>
      </c>
      <c r="F4" s="42">
        <f>FARMASTOP!AH16</f>
        <v>30</v>
      </c>
      <c r="G4" s="42">
        <f>BOCAS!AH16</f>
        <v>13</v>
      </c>
      <c r="H4" s="42">
        <f>LAGUNETICA!AH16</f>
        <v>694</v>
      </c>
      <c r="I4" s="42">
        <f>SANANTONIO!AH16</f>
        <v>0</v>
      </c>
      <c r="J4" s="42">
        <f t="shared" si="0"/>
        <v>2045</v>
      </c>
    </row>
    <row r="5" spans="1:10" x14ac:dyDescent="0.25">
      <c r="A5" s="45" t="s">
        <v>27</v>
      </c>
      <c r="B5" s="42">
        <f>AUTOMERCADO!AH17</f>
        <v>4878.96</v>
      </c>
      <c r="C5" s="42">
        <f>MODELO!AH17</f>
        <v>2754.9300000000003</v>
      </c>
      <c r="D5" s="42">
        <f>EXQUISITECES!AH17</f>
        <v>1437.05</v>
      </c>
      <c r="E5" s="42">
        <f>HOYADA!AH17</f>
        <v>98.139999999999986</v>
      </c>
      <c r="F5" s="42">
        <f>FARMASTOP!AH17</f>
        <v>210.29999999999998</v>
      </c>
      <c r="G5" s="42">
        <f>BOCAS!AH17</f>
        <v>91.13</v>
      </c>
      <c r="H5" s="42">
        <f>LAGUNETICA!AH17</f>
        <v>4358.3200000000006</v>
      </c>
      <c r="I5" s="42">
        <f>SANANTONIO!AH17</f>
        <v>0</v>
      </c>
      <c r="J5" s="42">
        <f t="shared" si="0"/>
        <v>13828.829999999998</v>
      </c>
    </row>
    <row r="6" spans="1:10" x14ac:dyDescent="0.25">
      <c r="A6" s="70" t="s">
        <v>23</v>
      </c>
      <c r="B6" s="42">
        <f>AUTOMERCADO!AH18</f>
        <v>1820</v>
      </c>
      <c r="C6" s="42">
        <f>MODELO!AH18</f>
        <v>960</v>
      </c>
      <c r="D6" s="42">
        <f>EXQUISITECES!AH18</f>
        <v>268</v>
      </c>
      <c r="E6" s="42">
        <f>HOYADA!AH18</f>
        <v>303</v>
      </c>
      <c r="F6" s="42">
        <f>FARMASTOP!AH18</f>
        <v>85</v>
      </c>
      <c r="G6" s="42">
        <f>BOCAS!AH18</f>
        <v>4</v>
      </c>
      <c r="H6" s="42">
        <f>LAGUNETICA!AH18</f>
        <v>0</v>
      </c>
      <c r="I6" s="42">
        <f>SANANTONIO!AH18</f>
        <v>0</v>
      </c>
      <c r="J6" s="42">
        <f t="shared" si="0"/>
        <v>3440</v>
      </c>
    </row>
    <row r="7" spans="1:10" x14ac:dyDescent="0.25">
      <c r="A7" s="45" t="s">
        <v>27</v>
      </c>
      <c r="B7" s="42">
        <f>AUTOMERCADO!AH19</f>
        <v>11429.6</v>
      </c>
      <c r="C7" s="42">
        <f>MODELO!AH19</f>
        <v>6028.8</v>
      </c>
      <c r="D7" s="42">
        <f>EXQUISITECES!AH19</f>
        <v>1683.04</v>
      </c>
      <c r="E7" s="42">
        <f>HOYADA!AH19</f>
        <v>1902.8400000000001</v>
      </c>
      <c r="F7" s="42">
        <f>FARMASTOP!AH19</f>
        <v>533.79999999999995</v>
      </c>
      <c r="G7" s="42">
        <f>BOCAS!AH19</f>
        <v>25.12</v>
      </c>
      <c r="H7" s="42">
        <f>LAGUNETICA!AH19</f>
        <v>0</v>
      </c>
      <c r="I7" s="42">
        <f>SANANTONIO!AH19</f>
        <v>0</v>
      </c>
      <c r="J7" s="42">
        <f t="shared" si="0"/>
        <v>21603.200000000001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2516</v>
      </c>
      <c r="C10" s="42">
        <f>MODELO!AH22</f>
        <v>1353</v>
      </c>
      <c r="D10" s="42">
        <f>EXQUISITECES!AH22</f>
        <v>473</v>
      </c>
      <c r="E10" s="42">
        <f>HOYADA!AH22</f>
        <v>317</v>
      </c>
      <c r="F10" s="42">
        <f>FARMASTOP!AH22</f>
        <v>115</v>
      </c>
      <c r="G10" s="42">
        <f>BOCAS!AH22</f>
        <v>17</v>
      </c>
      <c r="H10" s="42">
        <f>LAGUNETICA!AH22</f>
        <v>694</v>
      </c>
      <c r="I10" s="42">
        <f>SANANTONIO!AH22</f>
        <v>0</v>
      </c>
      <c r="J10" s="42">
        <f t="shared" si="0"/>
        <v>5485</v>
      </c>
    </row>
    <row r="11" spans="1:10" x14ac:dyDescent="0.25">
      <c r="A11" s="46" t="s">
        <v>26</v>
      </c>
      <c r="B11" s="42">
        <f>AUTOMERCADO!AH23</f>
        <v>16308.56</v>
      </c>
      <c r="C11" s="42">
        <f>MODELO!AH23</f>
        <v>8783.73</v>
      </c>
      <c r="D11" s="42">
        <f>EXQUISITECES!AH23</f>
        <v>3120.09</v>
      </c>
      <c r="E11" s="42">
        <f>HOYADA!AH23</f>
        <v>2000.98</v>
      </c>
      <c r="F11" s="42">
        <f>FARMASTOP!AH23</f>
        <v>744.09999999999991</v>
      </c>
      <c r="G11" s="42">
        <f>BOCAS!AH23</f>
        <v>116.25</v>
      </c>
      <c r="H11" s="42">
        <f>LAGUNETICA!AH23</f>
        <v>4358.3200000000006</v>
      </c>
      <c r="I11" s="42">
        <f>SANANTONIO!AH23</f>
        <v>0</v>
      </c>
      <c r="J11" s="42">
        <f t="shared" si="0"/>
        <v>35432.03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0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0</v>
      </c>
    </row>
    <row r="20" spans="1:10" x14ac:dyDescent="0.25">
      <c r="A20" s="45" t="s">
        <v>34</v>
      </c>
      <c r="B20" s="42">
        <f>AUTOMERCADO!AH32</f>
        <v>0</v>
      </c>
      <c r="C20" s="42">
        <f>MODELO!AH32</f>
        <v>50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50</v>
      </c>
    </row>
    <row r="21" spans="1:10" x14ac:dyDescent="0.25">
      <c r="A21" s="45" t="s">
        <v>35</v>
      </c>
      <c r="B21" s="42">
        <f>AUTOMERCADO!AH33</f>
        <v>0</v>
      </c>
      <c r="C21" s="42">
        <f>MODELO!AH33</f>
        <v>350.5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350.5</v>
      </c>
    </row>
    <row r="22" spans="1:10" x14ac:dyDescent="0.25">
      <c r="A22" s="45" t="s">
        <v>36</v>
      </c>
      <c r="B22" s="42">
        <f>AUTOMERCADO!AH34</f>
        <v>147.35999999999999</v>
      </c>
      <c r="C22" s="42">
        <f>MODELO!AH34</f>
        <v>55.04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202.39999999999998</v>
      </c>
    </row>
    <row r="23" spans="1:10" x14ac:dyDescent="0.25">
      <c r="A23" s="45" t="s">
        <v>35</v>
      </c>
      <c r="B23" s="42">
        <f>AUTOMERCADO!AH35</f>
        <v>925.42079999999987</v>
      </c>
      <c r="C23" s="42">
        <f>MODELO!AH35</f>
        <v>345.65120000000002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1271.0719999999999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147.35999999999999</v>
      </c>
      <c r="C26" s="42">
        <f>MODELO!AH38</f>
        <v>105.03999999999999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252.39999999999998</v>
      </c>
    </row>
    <row r="27" spans="1:10" x14ac:dyDescent="0.25">
      <c r="A27" s="46" t="s">
        <v>42</v>
      </c>
      <c r="B27" s="42">
        <f>AUTOMERCADO!AH39</f>
        <v>925.42079999999987</v>
      </c>
      <c r="C27" s="42">
        <f>MODELO!AH39</f>
        <v>696.15120000000002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1621.5719999999999</v>
      </c>
    </row>
    <row r="28" spans="1:10" x14ac:dyDescent="0.25">
      <c r="A28" s="45" t="s">
        <v>43</v>
      </c>
      <c r="B28" s="42">
        <f>AUTOMERCADO!AH40</f>
        <v>167.42000000000002</v>
      </c>
      <c r="C28" s="42">
        <f>MODELO!AH40</f>
        <v>0</v>
      </c>
      <c r="D28" s="42">
        <f>EXQUISITECES!AH40</f>
        <v>0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167.42000000000002</v>
      </c>
    </row>
    <row r="29" spans="1:10" x14ac:dyDescent="0.25">
      <c r="A29" s="45" t="s">
        <v>44</v>
      </c>
      <c r="B29" s="42">
        <f>AUTOMERCADO!AH41</f>
        <v>1173.6142</v>
      </c>
      <c r="C29" s="42">
        <f>MODELO!AH41</f>
        <v>0</v>
      </c>
      <c r="D29" s="42">
        <f>EXQUISITECES!AH41</f>
        <v>0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1173.6142</v>
      </c>
    </row>
    <row r="30" spans="1:10" x14ac:dyDescent="0.25">
      <c r="A30" s="45" t="s">
        <v>45</v>
      </c>
      <c r="B30" s="42">
        <f>AUTOMERCADO!AH42</f>
        <v>172.04999999999998</v>
      </c>
      <c r="C30" s="42">
        <f>MODELO!AH42</f>
        <v>13.43</v>
      </c>
      <c r="D30" s="42">
        <f>EXQUISITECES!AH42</f>
        <v>16.46</v>
      </c>
      <c r="E30" s="42">
        <f>HOYADA!AH42</f>
        <v>9.31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211.25</v>
      </c>
    </row>
    <row r="31" spans="1:10" x14ac:dyDescent="0.25">
      <c r="A31" s="45" t="s">
        <v>44</v>
      </c>
      <c r="B31" s="42">
        <f>AUTOMERCADO!AH43</f>
        <v>1080.4740000000002</v>
      </c>
      <c r="C31" s="42">
        <f>MODELO!AH43</f>
        <v>84.340400000000002</v>
      </c>
      <c r="D31" s="42">
        <f>EXQUISITECES!AH43</f>
        <v>103.36880000000001</v>
      </c>
      <c r="E31" s="42">
        <f>HOYADA!AH43</f>
        <v>58.466800000000006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1326.65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339.46999999999997</v>
      </c>
      <c r="C34" s="42">
        <f>MODELO!AH46</f>
        <v>13.43</v>
      </c>
      <c r="D34" s="42">
        <f>EXQUISITECES!AH46</f>
        <v>16.46</v>
      </c>
      <c r="E34" s="42">
        <f>HOYADA!AH46</f>
        <v>9.31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378.66999999999996</v>
      </c>
    </row>
    <row r="35" spans="1:10" x14ac:dyDescent="0.25">
      <c r="A35" s="46" t="s">
        <v>48</v>
      </c>
      <c r="B35" s="42">
        <f>AUTOMERCADO!AH47</f>
        <v>2254.0882000000001</v>
      </c>
      <c r="C35" s="42">
        <f>MODELO!AH47</f>
        <v>84.340400000000002</v>
      </c>
      <c r="D35" s="42">
        <f>EXQUISITECES!AH47</f>
        <v>103.36880000000001</v>
      </c>
      <c r="E35" s="42">
        <f>HOYADA!AH47</f>
        <v>58.466800000000006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2500.2642000000005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30411.84</v>
      </c>
      <c r="C37" s="42">
        <f>MODELO!AH49</f>
        <v>6759.22</v>
      </c>
      <c r="D37" s="42">
        <f>EXQUISITECES!AH49</f>
        <v>4305.53</v>
      </c>
      <c r="E37" s="42">
        <f>HOYADA!AH49</f>
        <v>4971.46</v>
      </c>
      <c r="F37" s="42">
        <f>FARMASTOP!AH49</f>
        <v>1107.08</v>
      </c>
      <c r="G37" s="42">
        <f>BOCAS!AH49</f>
        <v>1142.3700000000001</v>
      </c>
      <c r="H37" s="42">
        <f>LAGUNETICA!AH49</f>
        <v>9447.619999999999</v>
      </c>
      <c r="I37" s="42">
        <f>SANANTONIO!AH49</f>
        <v>0</v>
      </c>
      <c r="J37" s="42">
        <f t="shared" si="0"/>
        <v>58145.119999999995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1850.71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1850.71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5459.06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5459.06</v>
      </c>
    </row>
    <row r="41" spans="1:10" x14ac:dyDescent="0.25">
      <c r="A41" s="71" t="s">
        <v>18</v>
      </c>
      <c r="B41" s="42">
        <f>AUTOMERCADO!AH53</f>
        <v>2971.16</v>
      </c>
      <c r="C41" s="42">
        <f>MODELO!AH53</f>
        <v>4805.3</v>
      </c>
      <c r="D41" s="42">
        <f>EXQUISITECES!AH53</f>
        <v>1232.6400000000001</v>
      </c>
      <c r="E41" s="42">
        <f>HOYADA!AH53</f>
        <v>1698.1499999999999</v>
      </c>
      <c r="F41" s="42">
        <f>FARMASTOP!AH53</f>
        <v>178.44</v>
      </c>
      <c r="G41" s="42">
        <f>BOCAS!AH53</f>
        <v>165.07</v>
      </c>
      <c r="H41" s="42">
        <f>LAGUNETICA!AH53</f>
        <v>1124.5899999999999</v>
      </c>
      <c r="I41" s="42">
        <f>SANANTONIO!AH53</f>
        <v>0</v>
      </c>
      <c r="J41" s="42">
        <f t="shared" si="0"/>
        <v>12175.35</v>
      </c>
    </row>
    <row r="42" spans="1:10" x14ac:dyDescent="0.25">
      <c r="A42" s="71" t="s">
        <v>114</v>
      </c>
      <c r="B42" s="42">
        <f>AUTOMERCADO!AH54</f>
        <v>1544.5700000000002</v>
      </c>
      <c r="C42" s="42">
        <f>MODELO!AH54</f>
        <v>742.93000000000006</v>
      </c>
      <c r="D42" s="42">
        <f>EXQUISITECES!AH54</f>
        <v>0</v>
      </c>
      <c r="E42" s="42">
        <f>HOYADA!AH54</f>
        <v>16.899999999999999</v>
      </c>
      <c r="F42" s="42">
        <f>FARMASTOP!AH54</f>
        <v>0</v>
      </c>
      <c r="G42" s="42">
        <f>BOCAS!AH54</f>
        <v>4.5199999999999996</v>
      </c>
      <c r="H42" s="42">
        <f>LAGUNETICA!AH54</f>
        <v>0</v>
      </c>
      <c r="I42" s="42">
        <f>SANANTONIO!AH54</f>
        <v>0</v>
      </c>
      <c r="J42" s="42">
        <f t="shared" si="0"/>
        <v>2308.92</v>
      </c>
    </row>
    <row r="43" spans="1:10" x14ac:dyDescent="0.25">
      <c r="A43" s="71" t="s">
        <v>52</v>
      </c>
      <c r="B43" s="42">
        <f>AUTOMERCADO!AH55</f>
        <v>1414.2500000000002</v>
      </c>
      <c r="C43" s="42">
        <f>MODELO!AH55</f>
        <v>124.05000000000001</v>
      </c>
      <c r="D43" s="42">
        <f>EXQUISITECES!AH55</f>
        <v>97.99</v>
      </c>
      <c r="E43" s="42">
        <f>HOYADA!AH55</f>
        <v>21.1</v>
      </c>
      <c r="F43" s="42">
        <f>FARMASTOP!AH55</f>
        <v>82.22999999999999</v>
      </c>
      <c r="G43" s="42">
        <f>BOCAS!AH55</f>
        <v>65.539999999999992</v>
      </c>
      <c r="H43" s="42">
        <f>LAGUNETICA!AH55</f>
        <v>53.44</v>
      </c>
      <c r="I43" s="42">
        <f>SANANTONIO!AH55</f>
        <v>0</v>
      </c>
      <c r="J43" s="42">
        <f t="shared" si="0"/>
        <v>1858.6000000000001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43.21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43.21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112.92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112.92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620.24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620.24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57930.629000000001</v>
      </c>
      <c r="C52" s="72">
        <f>MODELO!AH64</f>
        <v>30551.121599999995</v>
      </c>
      <c r="D52" s="72">
        <f>EXQUISITECES!AH64</f>
        <v>9483.1188000000002</v>
      </c>
      <c r="E52" s="72">
        <f>HOYADA!AH64</f>
        <v>10565.556799999998</v>
      </c>
      <c r="F52" s="72">
        <f>FARMASTOP!AH64</f>
        <v>2229.85</v>
      </c>
      <c r="G52" s="72">
        <f>BOCAS!AH64</f>
        <v>1520.2500000000002</v>
      </c>
      <c r="H52" s="72">
        <f>LAGUNETICA!AH64</f>
        <v>16518.97</v>
      </c>
      <c r="I52" s="72">
        <f>SANANTONIO!AH64</f>
        <v>0</v>
      </c>
      <c r="J52" s="72">
        <f t="shared" si="0"/>
        <v>128799.49619999999</v>
      </c>
    </row>
    <row r="53" spans="1:10" x14ac:dyDescent="0.25">
      <c r="A53" s="54" t="s">
        <v>3</v>
      </c>
      <c r="B53" s="42">
        <f>B2</f>
        <v>57833.82</v>
      </c>
      <c r="C53" s="42">
        <f t="shared" ref="C53:I53" si="1">C2</f>
        <v>30599.87</v>
      </c>
      <c r="D53" s="42">
        <f t="shared" si="1"/>
        <v>9364.4599999999991</v>
      </c>
      <c r="E53" s="42">
        <f t="shared" si="1"/>
        <v>10562.830000000002</v>
      </c>
      <c r="F53" s="42">
        <f t="shared" si="1"/>
        <v>2186.1999999999998</v>
      </c>
      <c r="G53" s="42">
        <f t="shared" si="1"/>
        <v>1517.36</v>
      </c>
      <c r="H53" s="42">
        <f t="shared" si="1"/>
        <v>16488.27</v>
      </c>
      <c r="I53" s="42">
        <f t="shared" si="1"/>
        <v>0</v>
      </c>
      <c r="J53" s="42">
        <f>J2</f>
        <v>128552.81</v>
      </c>
    </row>
    <row r="54" spans="1:10" x14ac:dyDescent="0.25">
      <c r="A54" s="56" t="s">
        <v>95</v>
      </c>
      <c r="B54" s="42">
        <f>+B52-B53</f>
        <v>96.809000000001106</v>
      </c>
      <c r="C54" s="42">
        <f t="shared" ref="C54:I54" si="2">+C52-C53</f>
        <v>-48.74840000000404</v>
      </c>
      <c r="D54" s="42">
        <f t="shared" si="2"/>
        <v>118.65880000000107</v>
      </c>
      <c r="E54" s="42">
        <f t="shared" si="2"/>
        <v>2.7267999999967287</v>
      </c>
      <c r="F54" s="42">
        <f t="shared" si="2"/>
        <v>43.650000000000091</v>
      </c>
      <c r="G54" s="42">
        <f t="shared" si="2"/>
        <v>2.8900000000003274</v>
      </c>
      <c r="H54" s="42">
        <f t="shared" si="2"/>
        <v>30.700000000000728</v>
      </c>
      <c r="I54" s="42">
        <f t="shared" si="2"/>
        <v>0</v>
      </c>
      <c r="J54" s="42">
        <f>+J52-J53</f>
        <v>246.68619999999646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1"/>
  <sheetViews>
    <sheetView workbookViewId="0">
      <pane xSplit="1" ySplit="4" topLeftCell="AC4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6.28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56</v>
      </c>
      <c r="G11" s="5" t="s">
        <v>58</v>
      </c>
      <c r="H11" s="5" t="s">
        <v>60</v>
      </c>
      <c r="I11" s="5" t="s">
        <v>62</v>
      </c>
      <c r="J11" s="5" t="s">
        <v>64</v>
      </c>
      <c r="K11" s="5" t="s">
        <v>68</v>
      </c>
      <c r="L11" s="5" t="s">
        <v>80</v>
      </c>
      <c r="M11" s="5" t="s">
        <v>82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4212.66</v>
      </c>
      <c r="C12" s="25">
        <v>3383.29</v>
      </c>
      <c r="D12" s="25">
        <v>3898.33</v>
      </c>
      <c r="E12" s="25">
        <v>2081.1</v>
      </c>
      <c r="F12" s="25">
        <v>11546.65</v>
      </c>
      <c r="G12" s="25">
        <v>7899.19</v>
      </c>
      <c r="H12" s="25">
        <v>6727.39</v>
      </c>
      <c r="I12" s="25">
        <v>4689.45</v>
      </c>
      <c r="J12" s="25">
        <v>5654.64</v>
      </c>
      <c r="K12" s="25">
        <v>3126.71</v>
      </c>
      <c r="L12" s="25">
        <v>1013.08</v>
      </c>
      <c r="M12" s="25">
        <v>3601.33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57833.82</v>
      </c>
      <c r="AI12" s="25">
        <v>57277.06</v>
      </c>
      <c r="AJ12" s="66">
        <f>+AI12-AH12</f>
        <v>-556.76000000000204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87.5</v>
      </c>
      <c r="C15" s="22">
        <v>138.5</v>
      </c>
      <c r="D15" s="22">
        <v>51.5</v>
      </c>
      <c r="E15" s="22">
        <v>121</v>
      </c>
      <c r="F15" s="22">
        <v>266.5</v>
      </c>
      <c r="G15" s="22">
        <v>115.5</v>
      </c>
      <c r="H15" s="22">
        <v>185.5</v>
      </c>
      <c r="I15" s="22">
        <v>1.5</v>
      </c>
      <c r="J15" s="22">
        <v>301.5</v>
      </c>
      <c r="K15" s="22">
        <v>92</v>
      </c>
      <c r="L15" s="22">
        <v>19</v>
      </c>
      <c r="M15" s="22">
        <v>100.5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1480.5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>
        <v>182</v>
      </c>
      <c r="G16" s="30">
        <v>159</v>
      </c>
      <c r="H16" s="30">
        <v>81</v>
      </c>
      <c r="I16" s="30">
        <v>98</v>
      </c>
      <c r="J16" s="30">
        <v>167</v>
      </c>
      <c r="K16" s="30"/>
      <c r="L16" s="30">
        <v>9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696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0</v>
      </c>
      <c r="F17" s="21">
        <f t="shared" si="2"/>
        <v>1275.82</v>
      </c>
      <c r="G17" s="21">
        <f t="shared" si="2"/>
        <v>1114.5899999999999</v>
      </c>
      <c r="H17" s="21">
        <f t="shared" si="2"/>
        <v>567.80999999999995</v>
      </c>
      <c r="I17" s="21">
        <f t="shared" si="2"/>
        <v>686.98</v>
      </c>
      <c r="J17" s="21">
        <f t="shared" si="2"/>
        <v>1170.67</v>
      </c>
      <c r="K17" s="21">
        <f t="shared" si="2"/>
        <v>0</v>
      </c>
      <c r="L17" s="21">
        <f t="shared" si="2"/>
        <v>63.089999999999996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4878.96</v>
      </c>
    </row>
    <row r="18" spans="1:36" s="31" customFormat="1" x14ac:dyDescent="0.25">
      <c r="A18" s="29" t="s">
        <v>23</v>
      </c>
      <c r="B18" s="32">
        <v>137</v>
      </c>
      <c r="C18" s="32">
        <v>152</v>
      </c>
      <c r="D18" s="32">
        <v>310</v>
      </c>
      <c r="E18" s="32">
        <v>127</v>
      </c>
      <c r="F18" s="32">
        <v>206</v>
      </c>
      <c r="G18" s="32">
        <v>105</v>
      </c>
      <c r="H18" s="32">
        <v>386</v>
      </c>
      <c r="I18" s="32">
        <v>191</v>
      </c>
      <c r="J18" s="32">
        <v>186</v>
      </c>
      <c r="K18" s="32"/>
      <c r="L18" s="32">
        <v>20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1820</v>
      </c>
      <c r="AJ18" s="67"/>
    </row>
    <row r="19" spans="1:36" customFormat="1" x14ac:dyDescent="0.25">
      <c r="A19" s="45" t="s">
        <v>27</v>
      </c>
      <c r="B19" s="21">
        <f>B18*$B$9</f>
        <v>860.36</v>
      </c>
      <c r="C19" s="21">
        <f t="shared" ref="C19:L19" si="5">C18*$B$9</f>
        <v>954.56000000000006</v>
      </c>
      <c r="D19" s="21">
        <f t="shared" si="5"/>
        <v>1946.8000000000002</v>
      </c>
      <c r="E19" s="21">
        <f t="shared" si="5"/>
        <v>797.56000000000006</v>
      </c>
      <c r="F19" s="21">
        <f t="shared" si="5"/>
        <v>1293.68</v>
      </c>
      <c r="G19" s="21">
        <f t="shared" si="5"/>
        <v>659.4</v>
      </c>
      <c r="H19" s="21">
        <f t="shared" si="5"/>
        <v>2424.08</v>
      </c>
      <c r="I19" s="21">
        <f t="shared" si="5"/>
        <v>1199.48</v>
      </c>
      <c r="J19" s="21">
        <f t="shared" si="5"/>
        <v>1168.0800000000002</v>
      </c>
      <c r="K19" s="21">
        <f t="shared" si="5"/>
        <v>0</v>
      </c>
      <c r="L19" s="21">
        <f t="shared" si="5"/>
        <v>125.60000000000001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11429.6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137</v>
      </c>
      <c r="C22" s="19">
        <f t="shared" ref="C22:L22" si="11">+C16+C18+C20</f>
        <v>152</v>
      </c>
      <c r="D22" s="19">
        <f t="shared" si="11"/>
        <v>310</v>
      </c>
      <c r="E22" s="19">
        <f t="shared" si="11"/>
        <v>127</v>
      </c>
      <c r="F22" s="19">
        <f t="shared" si="11"/>
        <v>388</v>
      </c>
      <c r="G22" s="19">
        <f t="shared" si="11"/>
        <v>264</v>
      </c>
      <c r="H22" s="19">
        <f t="shared" si="11"/>
        <v>467</v>
      </c>
      <c r="I22" s="19">
        <f t="shared" si="11"/>
        <v>289</v>
      </c>
      <c r="J22" s="19">
        <f t="shared" si="11"/>
        <v>353</v>
      </c>
      <c r="K22" s="19">
        <f t="shared" si="11"/>
        <v>0</v>
      </c>
      <c r="L22" s="19">
        <f t="shared" si="11"/>
        <v>29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2516</v>
      </c>
    </row>
    <row r="23" spans="1:36" customFormat="1" x14ac:dyDescent="0.25">
      <c r="A23" s="46" t="s">
        <v>26</v>
      </c>
      <c r="B23" s="18">
        <f>+B17+B19+B21</f>
        <v>860.36</v>
      </c>
      <c r="C23" s="18">
        <f t="shared" ref="C23:L23" si="14">+C17+C19+C21</f>
        <v>954.56000000000006</v>
      </c>
      <c r="D23" s="18">
        <f t="shared" si="14"/>
        <v>1946.8000000000002</v>
      </c>
      <c r="E23" s="18">
        <f t="shared" si="14"/>
        <v>797.56000000000006</v>
      </c>
      <c r="F23" s="18">
        <f t="shared" si="14"/>
        <v>2569.5</v>
      </c>
      <c r="G23" s="18">
        <f t="shared" si="14"/>
        <v>1773.9899999999998</v>
      </c>
      <c r="H23" s="18">
        <f t="shared" si="14"/>
        <v>2991.89</v>
      </c>
      <c r="I23" s="18">
        <f t="shared" si="14"/>
        <v>1886.46</v>
      </c>
      <c r="J23" s="18">
        <f t="shared" si="14"/>
        <v>2338.75</v>
      </c>
      <c r="K23" s="18">
        <f t="shared" si="14"/>
        <v>0</v>
      </c>
      <c r="L23" s="18">
        <f t="shared" si="14"/>
        <v>188.69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16308.56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0</v>
      </c>
    </row>
    <row r="34" spans="1:34" x14ac:dyDescent="0.25">
      <c r="A34" s="13" t="s">
        <v>36</v>
      </c>
      <c r="B34" s="37"/>
      <c r="C34" s="37">
        <v>33.479999999999997</v>
      </c>
      <c r="D34" s="37">
        <v>113.88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147.35999999999999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210.25439999999998</v>
      </c>
      <c r="D35" s="21">
        <f t="shared" si="33"/>
        <v>715.16639999999995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925.42079999999987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33.479999999999997</v>
      </c>
      <c r="D38" s="19">
        <f t="shared" si="39"/>
        <v>113.88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147.35999999999999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210.25439999999998</v>
      </c>
      <c r="D39" s="18">
        <f t="shared" si="42"/>
        <v>715.16639999999995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925.42079999999987</v>
      </c>
    </row>
    <row r="40" spans="1:34" x14ac:dyDescent="0.25">
      <c r="A40" s="13" t="s">
        <v>43</v>
      </c>
      <c r="B40" s="35"/>
      <c r="C40" s="35"/>
      <c r="D40" s="35"/>
      <c r="E40" s="35"/>
      <c r="F40" s="35">
        <v>46.58</v>
      </c>
      <c r="G40" s="35"/>
      <c r="H40" s="35">
        <v>18.03</v>
      </c>
      <c r="I40" s="35">
        <v>70</v>
      </c>
      <c r="J40" s="35">
        <v>32.81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167.42000000000002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326.5258</v>
      </c>
      <c r="G41" s="21">
        <f t="shared" si="45"/>
        <v>0</v>
      </c>
      <c r="H41" s="21">
        <f t="shared" si="45"/>
        <v>126.39030000000001</v>
      </c>
      <c r="I41" s="21">
        <f t="shared" si="45"/>
        <v>490.7</v>
      </c>
      <c r="J41" s="21">
        <f t="shared" si="45"/>
        <v>229.99810000000002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1173.6142</v>
      </c>
    </row>
    <row r="42" spans="1:34" x14ac:dyDescent="0.25">
      <c r="A42" s="13" t="s">
        <v>45</v>
      </c>
      <c r="B42" s="37"/>
      <c r="C42" s="37">
        <v>10.17</v>
      </c>
      <c r="D42" s="37">
        <v>9.5299999999999994</v>
      </c>
      <c r="E42" s="37"/>
      <c r="F42" s="37"/>
      <c r="G42" s="37"/>
      <c r="H42" s="37">
        <v>152.35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172.04999999999998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63.867600000000003</v>
      </c>
      <c r="D43" s="21">
        <f t="shared" si="48"/>
        <v>59.848399999999998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956.75800000000004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1080.4740000000002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10.17</v>
      </c>
      <c r="D46" s="19">
        <f t="shared" si="54"/>
        <v>9.5299999999999994</v>
      </c>
      <c r="E46" s="19">
        <f t="shared" si="54"/>
        <v>0</v>
      </c>
      <c r="F46" s="19">
        <f t="shared" si="54"/>
        <v>46.58</v>
      </c>
      <c r="G46" s="19">
        <f t="shared" si="54"/>
        <v>0</v>
      </c>
      <c r="H46" s="19">
        <f t="shared" si="54"/>
        <v>170.38</v>
      </c>
      <c r="I46" s="19">
        <f t="shared" si="54"/>
        <v>70</v>
      </c>
      <c r="J46" s="19">
        <f t="shared" si="54"/>
        <v>32.81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339.46999999999997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63.867600000000003</v>
      </c>
      <c r="D47" s="18">
        <f t="shared" si="57"/>
        <v>59.848399999999998</v>
      </c>
      <c r="E47" s="18">
        <f t="shared" si="57"/>
        <v>0</v>
      </c>
      <c r="F47" s="18">
        <f t="shared" si="57"/>
        <v>326.5258</v>
      </c>
      <c r="G47" s="18">
        <f t="shared" si="57"/>
        <v>0</v>
      </c>
      <c r="H47" s="18">
        <f t="shared" si="57"/>
        <v>1083.1483000000001</v>
      </c>
      <c r="I47" s="18">
        <f t="shared" si="57"/>
        <v>490.7</v>
      </c>
      <c r="J47" s="18">
        <f t="shared" si="57"/>
        <v>229.99810000000002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2254.0882000000001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2333.1</v>
      </c>
      <c r="C49" s="43">
        <v>1795.68</v>
      </c>
      <c r="D49" s="43">
        <v>1114.08</v>
      </c>
      <c r="E49" s="43">
        <v>921.51</v>
      </c>
      <c r="F49" s="43">
        <v>6160.51</v>
      </c>
      <c r="G49" s="43">
        <v>5153.4399999999996</v>
      </c>
      <c r="H49" s="43">
        <v>1408.55</v>
      </c>
      <c r="I49" s="43">
        <v>2374.0500000000002</v>
      </c>
      <c r="J49" s="43">
        <v>2149.4699999999998</v>
      </c>
      <c r="K49" s="43">
        <v>2740.3</v>
      </c>
      <c r="L49" s="43">
        <v>759.43</v>
      </c>
      <c r="M49" s="44">
        <v>3501.72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30411.84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197.88</v>
      </c>
      <c r="C53" s="43">
        <v>95.4</v>
      </c>
      <c r="D53" s="43">
        <v>12.31</v>
      </c>
      <c r="E53" s="43"/>
      <c r="F53" s="43">
        <v>1581.3</v>
      </c>
      <c r="G53" s="43">
        <v>796.25</v>
      </c>
      <c r="H53" s="43">
        <v>236.11</v>
      </c>
      <c r="I53" s="43"/>
      <c r="J53" s="43"/>
      <c r="K53" s="43"/>
      <c r="L53" s="43">
        <v>51.91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2971.16</v>
      </c>
    </row>
    <row r="54" spans="1:34" x14ac:dyDescent="0.25">
      <c r="A54" s="17" t="s">
        <v>114</v>
      </c>
      <c r="B54" s="43">
        <v>250.39</v>
      </c>
      <c r="C54" s="43">
        <v>3.49</v>
      </c>
      <c r="D54" s="43"/>
      <c r="E54" s="43"/>
      <c r="F54" s="43">
        <v>23.29</v>
      </c>
      <c r="G54" s="43">
        <v>61.88</v>
      </c>
      <c r="H54" s="43">
        <v>824.37</v>
      </c>
      <c r="I54" s="43">
        <v>11.64</v>
      </c>
      <c r="J54" s="43">
        <v>369.51</v>
      </c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1544.5700000000002</v>
      </c>
    </row>
    <row r="55" spans="1:34" x14ac:dyDescent="0.25">
      <c r="A55" s="17" t="s">
        <v>52</v>
      </c>
      <c r="B55" s="43">
        <v>484.99</v>
      </c>
      <c r="C55" s="43">
        <v>122.86</v>
      </c>
      <c r="D55" s="43"/>
      <c r="E55" s="43">
        <v>242.48</v>
      </c>
      <c r="F55" s="43"/>
      <c r="G55" s="43"/>
      <c r="H55" s="43"/>
      <c r="I55" s="43"/>
      <c r="J55" s="43">
        <v>268.72000000000003</v>
      </c>
      <c r="K55" s="43">
        <v>295.2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1414.2500000000002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>
        <v>620.24</v>
      </c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620.24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4214.22</v>
      </c>
      <c r="C64" s="51">
        <f t="shared" ref="C64:AG64" si="61">+C15+C23+C31+C39+C47+C48+C49+C50+C51+C52+C53+C54+C55+C56+C57+C58+C59+C60+C61+C62+C63</f>
        <v>3384.6120000000001</v>
      </c>
      <c r="D64" s="51">
        <f t="shared" si="61"/>
        <v>3899.7048</v>
      </c>
      <c r="E64" s="51">
        <f t="shared" si="61"/>
        <v>2082.5500000000002</v>
      </c>
      <c r="F64" s="51">
        <f t="shared" si="61"/>
        <v>11547.8658</v>
      </c>
      <c r="G64" s="51">
        <f t="shared" si="61"/>
        <v>7901.0599999999995</v>
      </c>
      <c r="H64" s="51">
        <f t="shared" si="61"/>
        <v>6729.5682999999999</v>
      </c>
      <c r="I64" s="51">
        <f t="shared" si="61"/>
        <v>4764.3500000000004</v>
      </c>
      <c r="J64" s="51">
        <f t="shared" si="61"/>
        <v>5657.9481000000005</v>
      </c>
      <c r="K64" s="51">
        <f t="shared" si="61"/>
        <v>3127.5</v>
      </c>
      <c r="L64" s="51">
        <f t="shared" si="61"/>
        <v>1019.0299999999999</v>
      </c>
      <c r="M64" s="51">
        <f t="shared" si="61"/>
        <v>3602.22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57930.629000000001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3 D</v>
      </c>
      <c r="D66" s="53" t="str">
        <f t="shared" ref="D66:AG66" si="62">D11</f>
        <v>CAJA 4 D</v>
      </c>
      <c r="E66" s="53" t="str">
        <f t="shared" si="62"/>
        <v>CAJA 5 D</v>
      </c>
      <c r="F66" s="53" t="str">
        <f t="shared" si="62"/>
        <v>CAJA 2 N</v>
      </c>
      <c r="G66" s="53" t="str">
        <f t="shared" si="62"/>
        <v>CAJA 3 N</v>
      </c>
      <c r="H66" s="53" t="str">
        <f t="shared" si="62"/>
        <v>CAJA 4 N</v>
      </c>
      <c r="I66" s="53" t="str">
        <f t="shared" si="62"/>
        <v>CAJA 5 N</v>
      </c>
      <c r="J66" s="53" t="str">
        <f t="shared" si="62"/>
        <v>CAJA 6 N</v>
      </c>
      <c r="K66" s="53" t="str">
        <f t="shared" si="62"/>
        <v>CAJA 8 N</v>
      </c>
      <c r="L66" s="53" t="str">
        <f t="shared" si="62"/>
        <v>CAJA 14 N</v>
      </c>
      <c r="M66" s="53" t="str">
        <f t="shared" si="62"/>
        <v>CAJA 15 N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4212.66</v>
      </c>
      <c r="C67" s="55">
        <f t="shared" ref="C67:L67" si="63">C12</f>
        <v>3383.29</v>
      </c>
      <c r="D67" s="55">
        <f t="shared" si="63"/>
        <v>3898.33</v>
      </c>
      <c r="E67" s="55">
        <f t="shared" si="63"/>
        <v>2081.1</v>
      </c>
      <c r="F67" s="55">
        <f t="shared" si="63"/>
        <v>11546.65</v>
      </c>
      <c r="G67" s="55">
        <f t="shared" si="63"/>
        <v>7899.19</v>
      </c>
      <c r="H67" s="55">
        <f t="shared" si="63"/>
        <v>6727.39</v>
      </c>
      <c r="I67" s="55">
        <f t="shared" si="63"/>
        <v>4689.45</v>
      </c>
      <c r="J67" s="55">
        <f t="shared" si="63"/>
        <v>5654.64</v>
      </c>
      <c r="K67" s="55">
        <f t="shared" si="63"/>
        <v>3126.71</v>
      </c>
      <c r="L67" s="55">
        <f t="shared" si="63"/>
        <v>1013.08</v>
      </c>
      <c r="M67" s="55">
        <f t="shared" ref="M67:AG67" si="64">M12</f>
        <v>3601.33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57833.82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4212.66</v>
      </c>
      <c r="C69" s="57">
        <f t="shared" ref="C69:L69" si="67">+C67+C68</f>
        <v>3383.29</v>
      </c>
      <c r="D69" s="57">
        <f t="shared" si="67"/>
        <v>3898.33</v>
      </c>
      <c r="E69" s="57">
        <f t="shared" si="67"/>
        <v>2081.1</v>
      </c>
      <c r="F69" s="57">
        <f t="shared" si="67"/>
        <v>11546.65</v>
      </c>
      <c r="G69" s="57">
        <f t="shared" si="67"/>
        <v>7899.19</v>
      </c>
      <c r="H69" s="57">
        <f t="shared" si="67"/>
        <v>6727.39</v>
      </c>
      <c r="I69" s="57">
        <f t="shared" si="67"/>
        <v>4689.45</v>
      </c>
      <c r="J69" s="57">
        <f t="shared" si="67"/>
        <v>5654.64</v>
      </c>
      <c r="K69" s="57">
        <f t="shared" si="67"/>
        <v>3126.71</v>
      </c>
      <c r="L69" s="57">
        <f t="shared" si="67"/>
        <v>1013.08</v>
      </c>
      <c r="M69" s="57">
        <f t="shared" ref="M69:AG69" si="68">+M67+M68</f>
        <v>3601.33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57833.82</v>
      </c>
    </row>
    <row r="70" spans="1:34" customFormat="1" ht="15" customHeight="1" x14ac:dyDescent="0.25">
      <c r="A70" s="56" t="s">
        <v>95</v>
      </c>
      <c r="B70" s="55">
        <f t="shared" ref="B70:L70" si="69">+B64-B69</f>
        <v>1.5600000000004002</v>
      </c>
      <c r="C70" s="55">
        <f t="shared" si="69"/>
        <v>1.3220000000001164</v>
      </c>
      <c r="D70" s="55">
        <f t="shared" si="69"/>
        <v>1.3748000000000502</v>
      </c>
      <c r="E70" s="55">
        <f t="shared" si="69"/>
        <v>1.4500000000002728</v>
      </c>
      <c r="F70" s="55">
        <f t="shared" si="69"/>
        <v>1.2157999999999447</v>
      </c>
      <c r="G70" s="55">
        <f t="shared" si="69"/>
        <v>1.8699999999998909</v>
      </c>
      <c r="H70" s="55">
        <f t="shared" si="69"/>
        <v>2.1782999999995809</v>
      </c>
      <c r="I70" s="55">
        <f t="shared" si="69"/>
        <v>74.900000000000546</v>
      </c>
      <c r="J70" s="55">
        <f t="shared" si="69"/>
        <v>3.308100000000195</v>
      </c>
      <c r="K70" s="55">
        <f t="shared" si="69"/>
        <v>0.78999999999996362</v>
      </c>
      <c r="L70" s="55">
        <f t="shared" si="69"/>
        <v>5.9499999999998181</v>
      </c>
      <c r="M70" s="55">
        <f t="shared" ref="M70:AG70" si="70">+M64-M69</f>
        <v>0.88999999999987267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96.809000000000651</v>
      </c>
    </row>
    <row r="71" spans="1:34" ht="101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 t="s">
        <v>123</v>
      </c>
      <c r="J71" s="14"/>
      <c r="K71" s="14"/>
      <c r="L71" s="14" t="s">
        <v>124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1"/>
  <sheetViews>
    <sheetView workbookViewId="0">
      <pane xSplit="1" ySplit="4" topLeftCell="AA47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6.28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3452.37</v>
      </c>
      <c r="C12" s="25">
        <v>2149.08</v>
      </c>
      <c r="D12" s="25">
        <v>419.84</v>
      </c>
      <c r="E12" s="25">
        <v>1845.78</v>
      </c>
      <c r="F12" s="25">
        <v>936.42</v>
      </c>
      <c r="G12" s="25">
        <v>4683.54</v>
      </c>
      <c r="H12" s="25">
        <v>5557.93</v>
      </c>
      <c r="I12" s="25">
        <v>4875.68</v>
      </c>
      <c r="J12" s="25">
        <v>202.21</v>
      </c>
      <c r="K12" s="25">
        <v>3501.2</v>
      </c>
      <c r="L12" s="25">
        <v>2975.82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30599.87</v>
      </c>
      <c r="AI12" s="25">
        <v>3034</v>
      </c>
      <c r="AJ12" s="66">
        <f>+AI12-AH12</f>
        <v>-27565.87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177.5</v>
      </c>
      <c r="C15" s="22">
        <v>203</v>
      </c>
      <c r="D15" s="22">
        <v>21</v>
      </c>
      <c r="E15" s="22">
        <v>75.5</v>
      </c>
      <c r="F15" s="22">
        <v>98.5</v>
      </c>
      <c r="G15" s="22">
        <v>180</v>
      </c>
      <c r="H15" s="22">
        <v>142</v>
      </c>
      <c r="I15" s="22">
        <v>71</v>
      </c>
      <c r="J15" s="22"/>
      <c r="K15" s="22">
        <v>55</v>
      </c>
      <c r="L15" s="22">
        <v>66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1089.5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39</v>
      </c>
      <c r="H16" s="30">
        <v>113</v>
      </c>
      <c r="I16" s="30">
        <v>99</v>
      </c>
      <c r="J16" s="30"/>
      <c r="K16" s="30">
        <v>79</v>
      </c>
      <c r="L16" s="30">
        <v>63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393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273.39</v>
      </c>
      <c r="H17" s="21">
        <f t="shared" si="2"/>
        <v>792.13</v>
      </c>
      <c r="I17" s="21">
        <f t="shared" si="2"/>
        <v>693.99</v>
      </c>
      <c r="J17" s="21">
        <f t="shared" si="2"/>
        <v>0</v>
      </c>
      <c r="K17" s="21">
        <f t="shared" si="2"/>
        <v>553.79</v>
      </c>
      <c r="L17" s="21">
        <f t="shared" si="2"/>
        <v>441.63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2754.9300000000003</v>
      </c>
    </row>
    <row r="18" spans="1:36" s="31" customFormat="1" x14ac:dyDescent="0.25">
      <c r="A18" s="29" t="s">
        <v>23</v>
      </c>
      <c r="B18" s="32">
        <v>203</v>
      </c>
      <c r="C18" s="32">
        <v>102</v>
      </c>
      <c r="D18" s="32">
        <v>9</v>
      </c>
      <c r="E18" s="32">
        <v>34</v>
      </c>
      <c r="F18" s="32">
        <v>40</v>
      </c>
      <c r="G18" s="32">
        <v>107</v>
      </c>
      <c r="H18" s="32">
        <v>139</v>
      </c>
      <c r="I18" s="32">
        <v>168</v>
      </c>
      <c r="J18" s="32">
        <v>9</v>
      </c>
      <c r="K18" s="32">
        <v>93</v>
      </c>
      <c r="L18" s="32">
        <v>56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960</v>
      </c>
      <c r="AJ18" s="67"/>
    </row>
    <row r="19" spans="1:36" customFormat="1" x14ac:dyDescent="0.25">
      <c r="A19" s="45" t="s">
        <v>27</v>
      </c>
      <c r="B19" s="21">
        <f>B18*$B$9</f>
        <v>1274.8400000000001</v>
      </c>
      <c r="C19" s="21">
        <f t="shared" ref="C19:AG19" si="3">C18*$B$9</f>
        <v>640.56000000000006</v>
      </c>
      <c r="D19" s="21">
        <f t="shared" si="3"/>
        <v>56.52</v>
      </c>
      <c r="E19" s="21">
        <f t="shared" si="3"/>
        <v>213.52</v>
      </c>
      <c r="F19" s="21">
        <f t="shared" si="3"/>
        <v>251.20000000000002</v>
      </c>
      <c r="G19" s="21">
        <f t="shared" si="3"/>
        <v>671.96</v>
      </c>
      <c r="H19" s="21">
        <f t="shared" si="3"/>
        <v>872.92000000000007</v>
      </c>
      <c r="I19" s="21">
        <f t="shared" si="3"/>
        <v>1055.04</v>
      </c>
      <c r="J19" s="21">
        <f t="shared" si="3"/>
        <v>56.52</v>
      </c>
      <c r="K19" s="21">
        <f t="shared" si="3"/>
        <v>584.04000000000008</v>
      </c>
      <c r="L19" s="21">
        <f t="shared" si="3"/>
        <v>351.68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6028.8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203</v>
      </c>
      <c r="C22" s="19">
        <f t="shared" ref="C22:AG23" si="5">+C16+C18+C20</f>
        <v>102</v>
      </c>
      <c r="D22" s="19">
        <f t="shared" si="5"/>
        <v>9</v>
      </c>
      <c r="E22" s="19">
        <f t="shared" si="5"/>
        <v>34</v>
      </c>
      <c r="F22" s="19">
        <f t="shared" si="5"/>
        <v>40</v>
      </c>
      <c r="G22" s="19">
        <f t="shared" si="5"/>
        <v>146</v>
      </c>
      <c r="H22" s="19">
        <f t="shared" si="5"/>
        <v>252</v>
      </c>
      <c r="I22" s="19">
        <f t="shared" si="5"/>
        <v>267</v>
      </c>
      <c r="J22" s="19">
        <f t="shared" si="5"/>
        <v>9</v>
      </c>
      <c r="K22" s="19">
        <f t="shared" si="5"/>
        <v>172</v>
      </c>
      <c r="L22" s="19">
        <f t="shared" si="5"/>
        <v>119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1353</v>
      </c>
    </row>
    <row r="23" spans="1:36" customFormat="1" x14ac:dyDescent="0.25">
      <c r="A23" s="46" t="s">
        <v>26</v>
      </c>
      <c r="B23" s="18">
        <f>+B17+B19+B21</f>
        <v>1274.8400000000001</v>
      </c>
      <c r="C23" s="18">
        <f t="shared" si="5"/>
        <v>640.56000000000006</v>
      </c>
      <c r="D23" s="18">
        <f t="shared" si="5"/>
        <v>56.52</v>
      </c>
      <c r="E23" s="18">
        <f t="shared" si="5"/>
        <v>213.52</v>
      </c>
      <c r="F23" s="18">
        <f t="shared" si="5"/>
        <v>251.20000000000002</v>
      </c>
      <c r="G23" s="18">
        <f t="shared" si="5"/>
        <v>945.35</v>
      </c>
      <c r="H23" s="18">
        <f t="shared" si="5"/>
        <v>1665.0500000000002</v>
      </c>
      <c r="I23" s="18">
        <f t="shared" si="5"/>
        <v>1749.03</v>
      </c>
      <c r="J23" s="18">
        <f t="shared" si="5"/>
        <v>56.52</v>
      </c>
      <c r="K23" s="18">
        <f t="shared" si="5"/>
        <v>1137.83</v>
      </c>
      <c r="L23" s="18">
        <f t="shared" si="5"/>
        <v>793.31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8783.73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>
        <v>50</v>
      </c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50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350.5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350.5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>
        <v>40</v>
      </c>
      <c r="H34" s="37"/>
      <c r="I34" s="37"/>
      <c r="J34" s="37"/>
      <c r="K34" s="37">
        <v>15.04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55.04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251.20000000000002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94.4512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345.65120000000002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40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65.039999999999992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105.03999999999999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251.20000000000002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444.95119999999997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696.15120000000002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>
        <v>13.43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13.43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84.340400000000002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84.340400000000002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13.43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13.43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84.340400000000002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84.340400000000002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564.33000000000004</v>
      </c>
      <c r="C49" s="43">
        <v>321.38</v>
      </c>
      <c r="D49" s="43">
        <v>0</v>
      </c>
      <c r="E49" s="43">
        <v>755.82</v>
      </c>
      <c r="F49" s="43">
        <v>360.49</v>
      </c>
      <c r="G49" s="43">
        <v>1089.6600000000001</v>
      </c>
      <c r="H49" s="43">
        <v>1066.42</v>
      </c>
      <c r="I49" s="43">
        <v>1295.33</v>
      </c>
      <c r="J49" s="43"/>
      <c r="K49" s="43">
        <v>692.53</v>
      </c>
      <c r="L49" s="43">
        <v>613.26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6759.22</v>
      </c>
    </row>
    <row r="50" spans="1:34" x14ac:dyDescent="0.25">
      <c r="A50" s="17" t="s">
        <v>1</v>
      </c>
      <c r="B50" s="43"/>
      <c r="C50" s="43"/>
      <c r="D50" s="43">
        <v>0</v>
      </c>
      <c r="E50" s="43">
        <v>773.56</v>
      </c>
      <c r="F50" s="43"/>
      <c r="G50" s="43"/>
      <c r="H50" s="43"/>
      <c r="I50" s="43"/>
      <c r="J50" s="43"/>
      <c r="K50" s="43">
        <v>1077.1500000000001</v>
      </c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1850.71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1216.44</v>
      </c>
      <c r="C52" s="43">
        <v>650.75</v>
      </c>
      <c r="D52" s="43">
        <v>201.57</v>
      </c>
      <c r="E52" s="43"/>
      <c r="F52" s="43"/>
      <c r="G52" s="43">
        <v>1590.46</v>
      </c>
      <c r="H52" s="43">
        <v>1708.21</v>
      </c>
      <c r="I52" s="43"/>
      <c r="J52" s="43">
        <v>91.63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5459.06</v>
      </c>
    </row>
    <row r="53" spans="1:34" x14ac:dyDescent="0.25">
      <c r="A53" s="17" t="s">
        <v>18</v>
      </c>
      <c r="B53" s="43">
        <v>158.81</v>
      </c>
      <c r="C53" s="43">
        <v>340.43</v>
      </c>
      <c r="D53" s="43">
        <v>32.79</v>
      </c>
      <c r="E53" s="43"/>
      <c r="F53" s="43">
        <v>228.53</v>
      </c>
      <c r="G53" s="43">
        <v>336.4</v>
      </c>
      <c r="H53" s="43">
        <v>754.24</v>
      </c>
      <c r="I53" s="43">
        <v>1743.98</v>
      </c>
      <c r="J53" s="43">
        <v>57.47</v>
      </c>
      <c r="K53" s="43"/>
      <c r="L53" s="43">
        <v>1152.6500000000001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4805.3</v>
      </c>
    </row>
    <row r="54" spans="1:34" x14ac:dyDescent="0.25">
      <c r="A54" s="17" t="s">
        <v>114</v>
      </c>
      <c r="B54" s="43">
        <v>7.7</v>
      </c>
      <c r="C54" s="43"/>
      <c r="D54" s="43"/>
      <c r="E54" s="43">
        <v>37</v>
      </c>
      <c r="F54" s="43"/>
      <c r="G54" s="43">
        <v>283.36</v>
      </c>
      <c r="H54" s="43">
        <v>90.16</v>
      </c>
      <c r="I54" s="43"/>
      <c r="J54" s="43"/>
      <c r="K54" s="43">
        <v>56.74</v>
      </c>
      <c r="L54" s="43">
        <v>267.97000000000003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742.93000000000006</v>
      </c>
    </row>
    <row r="55" spans="1:34" x14ac:dyDescent="0.25">
      <c r="A55" s="17" t="s">
        <v>52</v>
      </c>
      <c r="B55" s="43">
        <v>72.290000000000006</v>
      </c>
      <c r="C55" s="43"/>
      <c r="D55" s="43">
        <v>0</v>
      </c>
      <c r="E55" s="43">
        <v>0</v>
      </c>
      <c r="F55" s="43"/>
      <c r="G55" s="43">
        <v>10.52</v>
      </c>
      <c r="H55" s="43">
        <v>24.65</v>
      </c>
      <c r="I55" s="43">
        <v>16.59</v>
      </c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124.05000000000001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>
        <v>43.21</v>
      </c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43.21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>
        <v>112.92</v>
      </c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112.92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3471.91</v>
      </c>
      <c r="C64" s="51">
        <f t="shared" ref="C64:AG64" si="21">+C15+C23+C31+C39+C47+C48+C49+C50+C51+C52+C53+C54+C55+C56+C57+C58+C59+C60+C61+C62+C63</f>
        <v>2156.12</v>
      </c>
      <c r="D64" s="51">
        <f t="shared" si="21"/>
        <v>311.88000000000005</v>
      </c>
      <c r="E64" s="51">
        <f t="shared" si="21"/>
        <v>1855.4</v>
      </c>
      <c r="F64" s="51">
        <f t="shared" si="21"/>
        <v>938.72</v>
      </c>
      <c r="G64" s="51">
        <f t="shared" si="21"/>
        <v>4686.95</v>
      </c>
      <c r="H64" s="51">
        <f t="shared" si="21"/>
        <v>5563.65</v>
      </c>
      <c r="I64" s="51">
        <f t="shared" si="21"/>
        <v>4875.93</v>
      </c>
      <c r="J64" s="51">
        <f t="shared" si="21"/>
        <v>205.62</v>
      </c>
      <c r="K64" s="51">
        <f t="shared" si="21"/>
        <v>3507.4112</v>
      </c>
      <c r="L64" s="51">
        <f t="shared" si="21"/>
        <v>2977.5304000000006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30551.121599999995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4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3452.37</v>
      </c>
      <c r="C67" s="55">
        <f t="shared" ref="C67:L67" si="23">C12</f>
        <v>2149.08</v>
      </c>
      <c r="D67" s="55">
        <f t="shared" si="23"/>
        <v>419.84</v>
      </c>
      <c r="E67" s="55">
        <f t="shared" si="23"/>
        <v>1845.78</v>
      </c>
      <c r="F67" s="55">
        <f t="shared" si="23"/>
        <v>936.42</v>
      </c>
      <c r="G67" s="55">
        <f t="shared" si="23"/>
        <v>4683.54</v>
      </c>
      <c r="H67" s="55">
        <f t="shared" si="23"/>
        <v>5557.93</v>
      </c>
      <c r="I67" s="55">
        <f t="shared" si="23"/>
        <v>4875.68</v>
      </c>
      <c r="J67" s="55">
        <f t="shared" si="23"/>
        <v>202.21</v>
      </c>
      <c r="K67" s="55">
        <f t="shared" si="23"/>
        <v>3501.2</v>
      </c>
      <c r="L67" s="55">
        <f t="shared" si="23"/>
        <v>2975.82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30599.87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3464.37</v>
      </c>
      <c r="C69" s="57">
        <f t="shared" ref="C69:AG69" si="25">+C67+C68</f>
        <v>2149.08</v>
      </c>
      <c r="D69" s="57">
        <f t="shared" si="25"/>
        <v>419.84</v>
      </c>
      <c r="E69" s="57">
        <f t="shared" si="25"/>
        <v>1845.78</v>
      </c>
      <c r="F69" s="57">
        <f t="shared" si="25"/>
        <v>936.42</v>
      </c>
      <c r="G69" s="57">
        <f t="shared" si="25"/>
        <v>4683.54</v>
      </c>
      <c r="H69" s="57">
        <f t="shared" si="25"/>
        <v>5557.93</v>
      </c>
      <c r="I69" s="57">
        <f t="shared" si="25"/>
        <v>4875.68</v>
      </c>
      <c r="J69" s="57">
        <f t="shared" si="25"/>
        <v>202.21</v>
      </c>
      <c r="K69" s="57">
        <f t="shared" si="25"/>
        <v>3501.2</v>
      </c>
      <c r="L69" s="57">
        <f t="shared" si="25"/>
        <v>2975.82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30611.87</v>
      </c>
    </row>
    <row r="70" spans="1:34" customFormat="1" ht="15" customHeight="1" x14ac:dyDescent="0.25">
      <c r="A70" s="56" t="s">
        <v>95</v>
      </c>
      <c r="B70" s="55">
        <f t="shared" ref="B70:AG70" si="26">+B64-B69</f>
        <v>7.5399999999999636</v>
      </c>
      <c r="C70" s="55">
        <f t="shared" si="26"/>
        <v>7.0399999999999636</v>
      </c>
      <c r="D70" s="55">
        <f t="shared" si="26"/>
        <v>-107.95999999999992</v>
      </c>
      <c r="E70" s="55">
        <f t="shared" si="26"/>
        <v>9.6200000000001182</v>
      </c>
      <c r="F70" s="55">
        <f t="shared" si="26"/>
        <v>2.3000000000000682</v>
      </c>
      <c r="G70" s="55">
        <f t="shared" si="26"/>
        <v>3.4099999999998545</v>
      </c>
      <c r="H70" s="55">
        <f t="shared" si="26"/>
        <v>5.7199999999993452</v>
      </c>
      <c r="I70" s="55">
        <f t="shared" si="26"/>
        <v>0.25</v>
      </c>
      <c r="J70" s="55">
        <f t="shared" si="26"/>
        <v>3.4099999999999966</v>
      </c>
      <c r="K70" s="55">
        <f t="shared" si="26"/>
        <v>6.2112000000001899</v>
      </c>
      <c r="L70" s="55">
        <f t="shared" si="26"/>
        <v>1.7104000000003907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-60.748400000000032</v>
      </c>
    </row>
    <row r="71" spans="1:34" ht="112.5" customHeight="1" x14ac:dyDescent="0.25">
      <c r="A71" s="74" t="s">
        <v>96</v>
      </c>
      <c r="B71" s="14"/>
      <c r="C71" s="14"/>
      <c r="D71" s="14" t="s">
        <v>125</v>
      </c>
      <c r="E71" s="14" t="s">
        <v>126</v>
      </c>
      <c r="F71" s="14"/>
      <c r="G71" s="14"/>
      <c r="H71" s="14"/>
      <c r="I71" s="14"/>
      <c r="J71" s="14" t="s">
        <v>127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44797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6.28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1212.01</v>
      </c>
      <c r="C12" s="25">
        <v>310.37</v>
      </c>
      <c r="D12" s="25">
        <v>3937.5</v>
      </c>
      <c r="E12" s="25">
        <v>3904.58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9364.4599999999991</v>
      </c>
      <c r="AI12" s="25">
        <v>9278.74</v>
      </c>
      <c r="AJ12" s="66">
        <f>+AI12-AH12</f>
        <v>-85.719999999999345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88.5</v>
      </c>
      <c r="C15" s="22">
        <v>0</v>
      </c>
      <c r="D15" s="22">
        <v>154.5</v>
      </c>
      <c r="E15" s="22">
        <v>380.5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623.5</v>
      </c>
    </row>
    <row r="16" spans="1:36" s="31" customFormat="1" x14ac:dyDescent="0.25">
      <c r="A16" s="29" t="s">
        <v>20</v>
      </c>
      <c r="B16" s="30"/>
      <c r="C16" s="30">
        <v>0</v>
      </c>
      <c r="D16" s="30">
        <v>156</v>
      </c>
      <c r="E16" s="30">
        <v>49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205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1093.56</v>
      </c>
      <c r="E17" s="21">
        <f t="shared" si="2"/>
        <v>343.49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1437.05</v>
      </c>
    </row>
    <row r="18" spans="1:36" s="31" customFormat="1" x14ac:dyDescent="0.25">
      <c r="A18" s="29" t="s">
        <v>23</v>
      </c>
      <c r="B18" s="32">
        <v>40</v>
      </c>
      <c r="C18" s="32">
        <v>30</v>
      </c>
      <c r="D18" s="32">
        <v>44</v>
      </c>
      <c r="E18" s="32">
        <v>154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268</v>
      </c>
      <c r="AJ18" s="67"/>
    </row>
    <row r="19" spans="1:36" customFormat="1" x14ac:dyDescent="0.25">
      <c r="A19" s="45" t="s">
        <v>27</v>
      </c>
      <c r="B19" s="21">
        <f>B18*$B$9</f>
        <v>251.20000000000002</v>
      </c>
      <c r="C19" s="21">
        <f t="shared" ref="C19:AG19" si="3">C18*$B$9</f>
        <v>188.4</v>
      </c>
      <c r="D19" s="21">
        <f t="shared" si="3"/>
        <v>276.32</v>
      </c>
      <c r="E19" s="21">
        <f t="shared" si="3"/>
        <v>967.12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1683.04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40</v>
      </c>
      <c r="C22" s="19">
        <f t="shared" ref="C22:AG23" si="5">+C16+C18+C20</f>
        <v>30</v>
      </c>
      <c r="D22" s="19">
        <f t="shared" si="5"/>
        <v>200</v>
      </c>
      <c r="E22" s="19">
        <f t="shared" si="5"/>
        <v>203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473</v>
      </c>
    </row>
    <row r="23" spans="1:36" customFormat="1" x14ac:dyDescent="0.25">
      <c r="A23" s="46" t="s">
        <v>26</v>
      </c>
      <c r="B23" s="18">
        <f>+B17+B19+B21</f>
        <v>251.20000000000002</v>
      </c>
      <c r="C23" s="18">
        <f t="shared" si="5"/>
        <v>188.4</v>
      </c>
      <c r="D23" s="18">
        <f t="shared" si="5"/>
        <v>1369.8799999999999</v>
      </c>
      <c r="E23" s="18">
        <f t="shared" si="5"/>
        <v>1310.6100000000001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3120.09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>
        <v>16.46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16.46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103.36880000000001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103.36880000000001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16.46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16.46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103.36880000000001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103.36880000000001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602.23</v>
      </c>
      <c r="C49" s="43">
        <v>129.86000000000001</v>
      </c>
      <c r="D49" s="43">
        <v>1724.76</v>
      </c>
      <c r="E49" s="43">
        <v>1848.68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4305.53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272.42</v>
      </c>
      <c r="C53" s="43">
        <v>38.04</v>
      </c>
      <c r="D53" s="43">
        <v>578.88</v>
      </c>
      <c r="E53" s="43">
        <v>343.3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1232.6400000000001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>
        <v>21.06</v>
      </c>
      <c r="D55" s="43">
        <v>58.01</v>
      </c>
      <c r="E55" s="43">
        <v>18.920000000000002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97.99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1214.3500000000001</v>
      </c>
      <c r="C64" s="51">
        <f t="shared" ref="C64:AG64" si="21">+C15+C23+C31+C39+C47+C48+C49+C50+C51+C52+C53+C54+C55+C56+C57+C58+C59+C60+C61+C62+C63</f>
        <v>377.36</v>
      </c>
      <c r="D64" s="51">
        <f t="shared" si="21"/>
        <v>3989.3987999999999</v>
      </c>
      <c r="E64" s="51">
        <f t="shared" si="21"/>
        <v>3902.01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9483.1188000000002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1212.01</v>
      </c>
      <c r="C67" s="55">
        <f t="shared" ref="C67:L67" si="23">C12</f>
        <v>310.37</v>
      </c>
      <c r="D67" s="55">
        <f t="shared" si="23"/>
        <v>3937.5</v>
      </c>
      <c r="E67" s="55">
        <f t="shared" si="23"/>
        <v>3904.58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9364.4599999999991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1212.01</v>
      </c>
      <c r="C69" s="57">
        <f t="shared" ref="C69:AG69" si="25">+C67+C68</f>
        <v>310.37</v>
      </c>
      <c r="D69" s="57">
        <f t="shared" si="25"/>
        <v>3937.5</v>
      </c>
      <c r="E69" s="57">
        <f t="shared" si="25"/>
        <v>3904.58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9364.4599999999991</v>
      </c>
    </row>
    <row r="70" spans="1:34" customFormat="1" ht="15" customHeight="1" x14ac:dyDescent="0.25">
      <c r="A70" s="56" t="s">
        <v>95</v>
      </c>
      <c r="B70" s="55">
        <f t="shared" ref="B70:AG70" si="26">+B64-B69</f>
        <v>2.3400000000001455</v>
      </c>
      <c r="C70" s="55">
        <f t="shared" si="26"/>
        <v>66.990000000000009</v>
      </c>
      <c r="D70" s="55">
        <f t="shared" si="26"/>
        <v>51.898799999999937</v>
      </c>
      <c r="E70" s="55">
        <f t="shared" si="26"/>
        <v>-2.569999999999709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118.65880000000038</v>
      </c>
    </row>
    <row r="71" spans="1:34" ht="95.25" customHeight="1" x14ac:dyDescent="0.25">
      <c r="A71" s="74" t="s">
        <v>96</v>
      </c>
      <c r="B71" s="14"/>
      <c r="C71" s="14" t="s">
        <v>128</v>
      </c>
      <c r="D71" s="14" t="s">
        <v>129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71"/>
  <sheetViews>
    <sheetView workbookViewId="0">
      <pane xSplit="1" ySplit="4" topLeftCell="AC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6.28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3657.19</v>
      </c>
      <c r="C12" s="25">
        <v>5436.18</v>
      </c>
      <c r="D12" s="25">
        <v>1469.46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10562.830000000002</v>
      </c>
      <c r="AI12" s="25">
        <v>10507.24</v>
      </c>
      <c r="AJ12" s="66">
        <f>+AI12-AH12</f>
        <v>-55.590000000001965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705.5</v>
      </c>
      <c r="C15" s="22">
        <v>850</v>
      </c>
      <c r="D15" s="22">
        <v>243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1798.5</v>
      </c>
    </row>
    <row r="16" spans="1:36" s="31" customFormat="1" x14ac:dyDescent="0.25">
      <c r="A16" s="29" t="s">
        <v>20</v>
      </c>
      <c r="B16" s="30">
        <v>5</v>
      </c>
      <c r="C16" s="30">
        <v>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14</v>
      </c>
      <c r="AJ16" s="67"/>
    </row>
    <row r="17" spans="1:36" customFormat="1" x14ac:dyDescent="0.25">
      <c r="A17" s="45" t="s">
        <v>27</v>
      </c>
      <c r="B17" s="21">
        <f>B16*$B$8</f>
        <v>35.049999999999997</v>
      </c>
      <c r="C17" s="21">
        <f>C16*$B$8</f>
        <v>63.089999999999996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98.139999999999986</v>
      </c>
    </row>
    <row r="18" spans="1:36" s="31" customFormat="1" x14ac:dyDescent="0.25">
      <c r="A18" s="29" t="s">
        <v>23</v>
      </c>
      <c r="B18" s="32">
        <v>98</v>
      </c>
      <c r="C18" s="32">
        <v>205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303</v>
      </c>
      <c r="AJ18" s="67"/>
    </row>
    <row r="19" spans="1:36" customFormat="1" x14ac:dyDescent="0.25">
      <c r="A19" s="45" t="s">
        <v>27</v>
      </c>
      <c r="B19" s="21">
        <f>B18*$B$9</f>
        <v>615.44000000000005</v>
      </c>
      <c r="C19" s="21">
        <f t="shared" ref="C19:AG19" si="3">C18*$B$9</f>
        <v>1287.4000000000001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1902.8400000000001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103</v>
      </c>
      <c r="C22" s="19">
        <f t="shared" ref="C22:AG23" si="5">+C16+C18+C20</f>
        <v>214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317</v>
      </c>
    </row>
    <row r="23" spans="1:36" customFormat="1" x14ac:dyDescent="0.25">
      <c r="A23" s="46" t="s">
        <v>26</v>
      </c>
      <c r="B23" s="18">
        <f>+B17+B19+B21</f>
        <v>650.49</v>
      </c>
      <c r="C23" s="18">
        <f t="shared" si="5"/>
        <v>1350.49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2000.98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9.31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9.31</v>
      </c>
    </row>
    <row r="43" spans="1:34" customFormat="1" x14ac:dyDescent="0.25">
      <c r="A43" s="45" t="s">
        <v>44</v>
      </c>
      <c r="B43" s="21">
        <f>B42*$B$9</f>
        <v>58.466800000000006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58.466800000000006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9.31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9.31</v>
      </c>
    </row>
    <row r="47" spans="1:34" customFormat="1" x14ac:dyDescent="0.25">
      <c r="A47" s="46" t="s">
        <v>48</v>
      </c>
      <c r="B47" s="18">
        <f>+B41+B43+B45</f>
        <v>58.466800000000006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58.466800000000006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1560.78</v>
      </c>
      <c r="C49" s="43">
        <v>2554.54</v>
      </c>
      <c r="D49" s="43">
        <v>856.14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4971.46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685.78</v>
      </c>
      <c r="C53" s="43">
        <v>648.11</v>
      </c>
      <c r="D53" s="43">
        <v>364.26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1698.1499999999999</v>
      </c>
    </row>
    <row r="54" spans="1:34" x14ac:dyDescent="0.25">
      <c r="A54" s="17" t="s">
        <v>114</v>
      </c>
      <c r="B54" s="43"/>
      <c r="C54" s="43">
        <v>16.899999999999999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16.899999999999999</v>
      </c>
    </row>
    <row r="55" spans="1:34" x14ac:dyDescent="0.25">
      <c r="A55" s="17" t="s">
        <v>52</v>
      </c>
      <c r="B55" s="43"/>
      <c r="C55" s="43">
        <v>14.5</v>
      </c>
      <c r="D55" s="43">
        <v>6.6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21.1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3661.0167999999994</v>
      </c>
      <c r="C64" s="51">
        <f t="shared" ref="C64:AG64" si="21">+C15+C23+C31+C39+C47+C48+C49+C50+C51+C52+C53+C54+C55+C56+C57+C58+C59+C60+C61+C62+C63</f>
        <v>5434.5399999999991</v>
      </c>
      <c r="D64" s="51">
        <f t="shared" si="21"/>
        <v>1469.9999999999998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10565.556799999998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3657.19</v>
      </c>
      <c r="C67" s="55">
        <f t="shared" ref="C67:L67" si="23">C12</f>
        <v>5436.18</v>
      </c>
      <c r="D67" s="55">
        <f t="shared" si="23"/>
        <v>1469.46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10562.830000000002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3657.19</v>
      </c>
      <c r="C69" s="57">
        <f t="shared" ref="C69:AG69" si="25">+C67+C68</f>
        <v>5436.18</v>
      </c>
      <c r="D69" s="57">
        <f t="shared" si="25"/>
        <v>1469.46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10562.830000000002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3.8267999999993663</v>
      </c>
      <c r="C70" s="55">
        <f t="shared" si="26"/>
        <v>-1.6400000000012369</v>
      </c>
      <c r="D70" s="55">
        <f t="shared" si="26"/>
        <v>0.53999999999973625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2.7267999999978656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72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6.28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663.62</v>
      </c>
      <c r="C12" s="25">
        <v>1522.58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2186.1999999999998</v>
      </c>
      <c r="AI12" s="25">
        <v>2166.02</v>
      </c>
      <c r="AJ12" s="66">
        <f>+AI12-AH12</f>
        <v>-20.179999999999836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118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118</v>
      </c>
    </row>
    <row r="16" spans="1:36" s="31" customFormat="1" x14ac:dyDescent="0.25">
      <c r="A16" s="29" t="s">
        <v>20</v>
      </c>
      <c r="B16" s="30"/>
      <c r="C16" s="30">
        <v>30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210.29999999999998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210.29999999999998</v>
      </c>
    </row>
    <row r="18" spans="1:36" s="31" customFormat="1" x14ac:dyDescent="0.25">
      <c r="A18" s="29" t="s">
        <v>23</v>
      </c>
      <c r="B18" s="32">
        <v>65</v>
      </c>
      <c r="C18" s="32">
        <v>20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85</v>
      </c>
      <c r="AJ18" s="67"/>
    </row>
    <row r="19" spans="1:36" customFormat="1" x14ac:dyDescent="0.25">
      <c r="A19" s="45" t="s">
        <v>27</v>
      </c>
      <c r="B19" s="21">
        <f>B18*$B$9</f>
        <v>408.2</v>
      </c>
      <c r="C19" s="21">
        <f t="shared" ref="C19:AG19" si="3">C18*$B$9</f>
        <v>125.60000000000001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533.79999999999995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65</v>
      </c>
      <c r="C22" s="19">
        <f t="shared" ref="C22:AG23" si="5">+C16+C18+C20</f>
        <v>50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115</v>
      </c>
    </row>
    <row r="23" spans="1:36" customFormat="1" x14ac:dyDescent="0.25">
      <c r="A23" s="46" t="s">
        <v>26</v>
      </c>
      <c r="B23" s="18">
        <f>+B17+B19+B21</f>
        <v>408.2</v>
      </c>
      <c r="C23" s="18">
        <f t="shared" si="5"/>
        <v>335.9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744.09999999999991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248.38</v>
      </c>
      <c r="C49" s="43">
        <v>858.7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1107.08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13.88</v>
      </c>
      <c r="C53" s="43">
        <v>164.56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178.44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12.1</v>
      </c>
      <c r="C55" s="43">
        <v>70.13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82.22999999999999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682.56</v>
      </c>
      <c r="C64" s="51">
        <f t="shared" ref="C64:AG64" si="21">+C15+C23+C31+C39+C47+C48+C49+C50+C51+C52+C53+C54+C55+C56+C57+C58+C59+C60+C61+C62+C63</f>
        <v>1547.29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2229.85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663.62</v>
      </c>
      <c r="C67" s="55">
        <f t="shared" ref="C67:L67" si="23">C12</f>
        <v>1522.58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2186.1999999999998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663.62</v>
      </c>
      <c r="C69" s="57">
        <f t="shared" ref="C69:AG69" si="25">+C67+C68</f>
        <v>1522.58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2186.1999999999998</v>
      </c>
    </row>
    <row r="70" spans="1:34" customFormat="1" ht="15" customHeight="1" x14ac:dyDescent="0.25">
      <c r="A70" s="56" t="s">
        <v>95</v>
      </c>
      <c r="B70" s="55">
        <f t="shared" ref="B70:AG70" si="26">+B64-B69</f>
        <v>18.939999999999941</v>
      </c>
      <c r="C70" s="55">
        <f t="shared" si="26"/>
        <v>24.710000000000036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43.649999999999977</v>
      </c>
    </row>
    <row r="71" spans="1:34" ht="102.75" customHeight="1" x14ac:dyDescent="0.25">
      <c r="A71" s="74" t="s">
        <v>96</v>
      </c>
      <c r="B71" s="14" t="s">
        <v>130</v>
      </c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132</v>
      </c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6" sqref="C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6.28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224.74</v>
      </c>
      <c r="C12" s="25">
        <v>1292.6199999999999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1517.36</v>
      </c>
      <c r="AI12" s="25"/>
      <c r="AJ12" s="66">
        <f>+AI12-AH12</f>
        <v>-1517.36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16</v>
      </c>
      <c r="C15" s="22">
        <v>10.5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26.5</v>
      </c>
    </row>
    <row r="16" spans="1:36" s="31" customFormat="1" x14ac:dyDescent="0.25">
      <c r="A16" s="29" t="s">
        <v>20</v>
      </c>
      <c r="B16" s="30"/>
      <c r="C16" s="30">
        <v>13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13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91.13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91.13</v>
      </c>
    </row>
    <row r="18" spans="1:36" s="31" customFormat="1" x14ac:dyDescent="0.25">
      <c r="A18" s="29" t="s">
        <v>23</v>
      </c>
      <c r="B18" s="32">
        <v>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4</v>
      </c>
      <c r="AJ18" s="67"/>
    </row>
    <row r="19" spans="1:36" customFormat="1" x14ac:dyDescent="0.25">
      <c r="A19" s="45" t="s">
        <v>27</v>
      </c>
      <c r="B19" s="21">
        <f>B18*$B$9</f>
        <v>25.12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25.12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</v>
      </c>
      <c r="C22" s="19">
        <f t="shared" ref="C22:AG23" si="5">+C16+C18+C20</f>
        <v>13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17</v>
      </c>
    </row>
    <row r="23" spans="1:36" customFormat="1" x14ac:dyDescent="0.25">
      <c r="A23" s="46" t="s">
        <v>26</v>
      </c>
      <c r="B23" s="18">
        <f>+B17+B19+B21</f>
        <v>25.12</v>
      </c>
      <c r="C23" s="18">
        <f t="shared" si="5"/>
        <v>91.13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116.25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92.74</v>
      </c>
      <c r="C49" s="43">
        <v>1049.6300000000001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1142.3700000000001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80.38</v>
      </c>
      <c r="C53" s="43">
        <v>84.69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165.07</v>
      </c>
    </row>
    <row r="54" spans="1:34" x14ac:dyDescent="0.25">
      <c r="A54" s="17" t="s">
        <v>114</v>
      </c>
      <c r="B54" s="43">
        <v>4.5199999999999996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4.5199999999999996</v>
      </c>
    </row>
    <row r="55" spans="1:34" x14ac:dyDescent="0.25">
      <c r="A55" s="17" t="s">
        <v>52</v>
      </c>
      <c r="B55" s="43">
        <v>6.28</v>
      </c>
      <c r="C55" s="43">
        <v>59.26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65.539999999999992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225.04000000000002</v>
      </c>
      <c r="C64" s="51">
        <f t="shared" ref="C64:AG64" si="21">+C15+C23+C31+C39+C47+C48+C49+C50+C51+C52+C53+C54+C55+C56+C57+C58+C59+C60+C61+C62+C63</f>
        <v>1295.2100000000003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1520.2500000000002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224.74</v>
      </c>
      <c r="C67" s="55">
        <f t="shared" ref="C67:L67" si="23">C12</f>
        <v>1292.6199999999999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1517.36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224.74</v>
      </c>
      <c r="C69" s="57">
        <f t="shared" ref="C69:AG69" si="25">+C67+C68</f>
        <v>1292.6199999999999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1517.36</v>
      </c>
    </row>
    <row r="70" spans="1:34" customFormat="1" ht="15" customHeight="1" x14ac:dyDescent="0.25">
      <c r="A70" s="56" t="s">
        <v>95</v>
      </c>
      <c r="B70" s="55">
        <f t="shared" ref="B70:AG70" si="26">+B64-B69</f>
        <v>0.30000000000001137</v>
      </c>
      <c r="C70" s="55">
        <f t="shared" si="26"/>
        <v>2.5900000000003729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2.8900000000003843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71"/>
  <sheetViews>
    <sheetView tabSelected="1" workbookViewId="0">
      <pane xSplit="1" ySplit="4" topLeftCell="AF1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1397.21</v>
      </c>
      <c r="C12" s="25">
        <v>3663.62</v>
      </c>
      <c r="D12" s="25">
        <v>6158.63</v>
      </c>
      <c r="E12" s="25">
        <v>5268.81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16488.27</v>
      </c>
      <c r="AI12" s="25">
        <v>16372.25</v>
      </c>
      <c r="AJ12" s="66">
        <f>+AI12-AH12</f>
        <v>-116.02000000000044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35.5</v>
      </c>
      <c r="C15" s="22">
        <v>208.5</v>
      </c>
      <c r="D15" s="22">
        <v>462.5</v>
      </c>
      <c r="E15" s="22">
        <v>828.5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1535</v>
      </c>
    </row>
    <row r="16" spans="1:36" s="31" customFormat="1" x14ac:dyDescent="0.25">
      <c r="A16" s="29" t="s">
        <v>20</v>
      </c>
      <c r="B16" s="30">
        <v>113</v>
      </c>
      <c r="C16" s="30">
        <v>163</v>
      </c>
      <c r="D16" s="30">
        <v>223</v>
      </c>
      <c r="E16" s="30">
        <v>195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694</v>
      </c>
      <c r="AJ16" s="67"/>
    </row>
    <row r="17" spans="1:36" customFormat="1" x14ac:dyDescent="0.25">
      <c r="A17" s="45" t="s">
        <v>27</v>
      </c>
      <c r="B17" s="21">
        <f>B16*$B$8</f>
        <v>709.64</v>
      </c>
      <c r="C17" s="21">
        <f>C16*$B$8</f>
        <v>1023.64</v>
      </c>
      <c r="D17" s="21">
        <f t="shared" ref="D17:AG17" si="2">D16*$B$8</f>
        <v>1400.44</v>
      </c>
      <c r="E17" s="21">
        <f t="shared" si="2"/>
        <v>1224.6000000000001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4358.3200000000006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113</v>
      </c>
      <c r="C22" s="19">
        <f t="shared" ref="C22:AG23" si="5">+C16+C18+C20</f>
        <v>163</v>
      </c>
      <c r="D22" s="19">
        <f t="shared" si="5"/>
        <v>223</v>
      </c>
      <c r="E22" s="19">
        <f t="shared" si="5"/>
        <v>195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694</v>
      </c>
    </row>
    <row r="23" spans="1:36" customFormat="1" x14ac:dyDescent="0.25">
      <c r="A23" s="46" t="s">
        <v>26</v>
      </c>
      <c r="B23" s="18">
        <f>+B17+B19+B21</f>
        <v>709.64</v>
      </c>
      <c r="C23" s="18">
        <f t="shared" si="5"/>
        <v>1023.64</v>
      </c>
      <c r="D23" s="18">
        <f t="shared" si="5"/>
        <v>1400.44</v>
      </c>
      <c r="E23" s="18">
        <f t="shared" si="5"/>
        <v>1224.6000000000001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4358.3200000000006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598.19000000000005</v>
      </c>
      <c r="C49" s="43">
        <v>2193.6</v>
      </c>
      <c r="D49" s="43">
        <v>3803.62</v>
      </c>
      <c r="E49" s="43">
        <v>2852.21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9447.619999999999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56.47</v>
      </c>
      <c r="C53" s="43">
        <v>243.07</v>
      </c>
      <c r="D53" s="43">
        <v>455.46</v>
      </c>
      <c r="E53" s="43">
        <v>369.59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1124.5899999999999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>
        <v>53.44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53.44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1399.8</v>
      </c>
      <c r="C64" s="51">
        <f t="shared" ref="C64:AG64" si="21">+C15+C23+C31+C39+C47+C48+C49+C50+C51+C52+C53+C54+C55+C56+C57+C58+C59+C60+C61+C62+C63</f>
        <v>3668.81</v>
      </c>
      <c r="D64" s="51">
        <f t="shared" si="21"/>
        <v>6175.4599999999991</v>
      </c>
      <c r="E64" s="51">
        <f t="shared" si="21"/>
        <v>5274.9000000000005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16518.97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1397.21</v>
      </c>
      <c r="C67" s="55">
        <f t="shared" ref="C67:L67" si="23">C12</f>
        <v>3663.62</v>
      </c>
      <c r="D67" s="55">
        <f t="shared" si="23"/>
        <v>6158.63</v>
      </c>
      <c r="E67" s="55">
        <f t="shared" si="23"/>
        <v>5268.81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16488.27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1397.21</v>
      </c>
      <c r="C69" s="57">
        <f t="shared" ref="C69:AG69" si="25">+C67+C68</f>
        <v>3663.62</v>
      </c>
      <c r="D69" s="57">
        <f t="shared" si="25"/>
        <v>6158.63</v>
      </c>
      <c r="E69" s="57">
        <f t="shared" si="25"/>
        <v>5268.81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16488.27</v>
      </c>
    </row>
    <row r="70" spans="1:34" customFormat="1" ht="15" customHeight="1" x14ac:dyDescent="0.25">
      <c r="A70" s="56" t="s">
        <v>95</v>
      </c>
      <c r="B70" s="55">
        <f t="shared" ref="B70:AG70" si="26">+B64-B69</f>
        <v>2.5899999999999181</v>
      </c>
      <c r="C70" s="55">
        <f t="shared" si="26"/>
        <v>5.1900000000000546</v>
      </c>
      <c r="D70" s="55">
        <f t="shared" si="26"/>
        <v>16.829999999999018</v>
      </c>
      <c r="E70" s="55">
        <f t="shared" si="26"/>
        <v>6.0900000000001455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30.699999999999136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2022-08-25T17:57:53Z</dcterms:modified>
</cp:coreProperties>
</file>