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7500" windowHeight="11145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AA64" i="40" l="1"/>
  <c r="AA70" i="40" s="1"/>
  <c r="D69" i="40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I47" i="40"/>
  <c r="B38" i="40"/>
  <c r="H39" i="40" l="1"/>
  <c r="J39" i="40"/>
  <c r="K47" i="40"/>
  <c r="G47" i="40"/>
  <c r="G64" i="40" s="1"/>
  <c r="G70" i="40" s="1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<sst xmlns="http://schemas.openxmlformats.org/spreadsheetml/2006/main" count="740" uniqueCount="138">
  <si>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</si>
  <si>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</si>
  <si>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</si>
  <si>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</si>
  <si>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</si>
  <si>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</si>
  <si>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</si>
  <si>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</si>
  <si>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</si>
  <si>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</si>
  <si>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</si>
  <si>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</si>
  <si>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</si>
  <si>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</si>
  <si>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</si>
  <si>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</si>
  <si>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</si>
  <si>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</si>
  <si>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</si>
  <si>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</si>
  <si>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</si>
  <si>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</si>
  <si>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</si>
  <si>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</si>
  <si>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</si>
  <si>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</si>
  <si>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</si>
  <si>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</si>
  <si>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</si>
  <si>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</si>
  <si>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</si>
  <si>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</si>
  <si>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</si>
  <si>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</si>
  <si>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</si>
  <si>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</si>
  <si>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</si>
  <si>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</si>
  <si>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</si>
  <si>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</si>
  <si>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</si>
  <si>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</si>
  <si>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</si>
  <si>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</si>
  <si>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</si>
  <si>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</si>
  <si>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</si>
  <si>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</si>
  <si>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</si>
  <si>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</si>
  <si>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</si>
  <si>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</si>
  <si>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</si>
  <si>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</si>
  <si>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</si>
  <si>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</si>
  <si>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</si>
  <si>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</si>
  <si>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</si>
  <si>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</si>
  <si>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</si>
  <si>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</si>
  <si>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</si>
  <si>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</si>
  <si>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</si>
  <si>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</si>
  <si>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</si>
  <si>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</si>
  <si>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</si>
  <si>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</si>
  <si>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</si>
  <si>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</si>
  <si>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</si>
  <si>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</si>
  <si>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</si>
  <si>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</si>
  <si>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</si>
  <si>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</si>
  <si>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</si>
  <si>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</si>
  <si>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</si>
  <si>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</si>
  <si>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</si>
  <si>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</si>
  <si>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</si>
  <si>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</si>
  <si>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</si>
  <si>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</si>
  <si>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</si>
  <si>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</si>
  <si>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</si>
  <si>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</si>
  <si>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</si>
  <si>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</si>
  <si>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</si>
  <si>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</si>
  <si>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</si>
  <si>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</si>
  <si>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</si>
  <si>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</si>
  <si>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</si>
  <si>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</si>
  <si>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</si>
  <si>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</si>
  <si>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</si>
  <si>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</si>
  <si>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</si>
  <si>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</si>
  <si>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</si>
  <si>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</si>
  <si>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</si>
  <si>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</si>
  <si>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</si>
  <si>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</si>
  <si>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</si>
  <si>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</si>
  <si>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</si>
  <si>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</si>
  <si>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</si>
  <si>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</si>
  <si>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</si>
  <si>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</si>
  <si>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</si>
  <si>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NO SE CARGO BIOPAGO </t>
  </si>
  <si>
    <t>EN EL SISTEMA</t>
  </si>
  <si>
    <t>SOBRANTE DE 14.55</t>
  </si>
  <si>
    <t xml:space="preserve">POR DEBITO </t>
  </si>
  <si>
    <t>5.50F/C</t>
  </si>
  <si>
    <t>FALTANTE DE 10BS</t>
  </si>
  <si>
    <t>EN EFECTIVO</t>
  </si>
  <si>
    <t>24.50F/C</t>
  </si>
  <si>
    <t>NOTA ACREDITO 5$</t>
  </si>
  <si>
    <t>6.00 PERIODICO</t>
  </si>
  <si>
    <t>4.50F/C</t>
  </si>
  <si>
    <t>49.50F/C</t>
  </si>
  <si>
    <t>89.00F/C</t>
  </si>
  <si>
    <t>INTERCAMBIO DE 40$</t>
  </si>
  <si>
    <t>POREUROS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</si>
</sst>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53836.65</v>
      </c>
      <c r="C2" s="42">
        <f>MODELO!AH12</f>
        <v>26438.06</v>
      </c>
      <c r="D2" s="42">
        <f>EXQUISITECES!AH12</f>
        <v>5700.33</v>
      </c>
      <c r="E2" s="42">
        <f>HOYADA!AH12</f>
        <v>7592.77</v>
      </c>
      <c r="F2" s="42">
        <f>FARMASTOP!AH12</f>
        <v>2071.87</v>
      </c>
      <c r="G2" s="42">
        <f>BOCAS!AH12</f>
        <v>1422.08</v>
      </c>
      <c r="H2" s="42">
        <f>LAGUNETICA!AH12</f>
        <v>12760.470000000001</v>
      </c>
      <c r="I2" s="42">
        <f>SANANTONIO!AH12</f>
        <v>0</v>
      </c>
      <c r="J2" s="42">
        <f>SUM(B2:I2)</f>
        <v>109822.23000000001</v>
      </c>
    </row>
    <row r="3" spans="1:10" x14ac:dyDescent="0.25">
      <c r="A3" s="45" t="s">
        <v>0</v>
      </c>
      <c r="B3" s="42">
        <f>AUTOMERCADO!AH15</f>
        <v>857.5</v>
      </c>
      <c r="C3" s="42">
        <f>MODELO!AH15</f>
        <v>1074.5</v>
      </c>
      <c r="D3" s="42">
        <f>EXQUISITECES!AH15</f>
        <v>5.5</v>
      </c>
      <c r="E3" s="42">
        <f>HOYADA!AH15</f>
        <v>847.5</v>
      </c>
      <c r="F3" s="42">
        <f>FARMASTOP!AH15</f>
        <v>113.5</v>
      </c>
      <c r="G3" s="42">
        <f>BOCAS!AH15</f>
        <v>35</v>
      </c>
      <c r="H3" s="42">
        <f>LAGUNETICA!AH15</f>
        <v>1532.5</v>
      </c>
      <c r="I3" s="42">
        <f>SANANTONIO!AH15</f>
        <v>0</v>
      </c>
      <c r="J3" s="42">
        <f t="shared" ref="J3:J52" si="0">SUM(B3:I3)</f>
        <v>4466</v>
      </c>
    </row>
    <row r="4" spans="1:10" x14ac:dyDescent="0.25">
      <c r="A4" s="70" t="s">
        <v>20</v>
      </c>
      <c r="B4" s="42">
        <f>AUTOMERCADO!AH16</f>
        <v>3157</v>
      </c>
      <c r="C4" s="42">
        <f>MODELO!AH16</f>
        <v>1498</v>
      </c>
      <c r="D4" s="42">
        <f>EXQUISITECES!AH16</f>
        <v>426</v>
      </c>
      <c r="E4" s="42">
        <f>HOYADA!AH16</f>
        <v>273</v>
      </c>
      <c r="F4" s="42">
        <f>FARMASTOP!AH16</f>
        <v>172</v>
      </c>
      <c r="G4" s="42">
        <f>BOCAS!AH16</f>
        <v>86</v>
      </c>
      <c r="H4" s="42">
        <f>LAGUNETICA!AH16</f>
        <v>534</v>
      </c>
      <c r="I4" s="42">
        <f>SANANTONIO!AH16</f>
        <v>0</v>
      </c>
      <c r="J4" s="42">
        <f t="shared" si="0"/>
        <v>6146</v>
      </c>
    </row>
    <row r="5" spans="1:10" x14ac:dyDescent="0.25">
      <c r="A5" s="45" t="s">
        <v>27</v>
      </c>
      <c r="B5" s="42">
        <f>AUTOMERCADO!AH17</f>
        <v>18310.600000000002</v>
      </c>
      <c r="C5" s="42">
        <f>MODELO!AH17</f>
        <v>8688.4</v>
      </c>
      <c r="D5" s="42">
        <f>EXQUISITECES!AH17</f>
        <v>2470.7999999999997</v>
      </c>
      <c r="E5" s="42">
        <f>HOYADA!AH17</f>
        <v>1583.3999999999999</v>
      </c>
      <c r="F5" s="42">
        <f>FARMASTOP!AH17</f>
        <v>997.6</v>
      </c>
      <c r="G5" s="42">
        <f>BOCAS!AH17</f>
        <v>498.79999999999995</v>
      </c>
      <c r="H5" s="42">
        <f>LAGUNETICA!AH17</f>
        <v>3097.2</v>
      </c>
      <c r="I5" s="42">
        <f>SANANTONIO!AH17</f>
        <v>0</v>
      </c>
      <c r="J5" s="42">
        <f t="shared" si="0"/>
        <v>35646.799999999996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58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10</v>
      </c>
      <c r="I6" s="42">
        <f>SANANTONIO!AH18</f>
        <v>0</v>
      </c>
      <c r="J6" s="42">
        <f t="shared" si="0"/>
        <v>68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335.82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57.800000000000004</v>
      </c>
      <c r="I7" s="42">
        <f>SANANTONIO!AH19</f>
        <v>0</v>
      </c>
      <c r="J7" s="42">
        <f t="shared" si="0"/>
        <v>393.62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3157</v>
      </c>
      <c r="C10" s="42">
        <f>MODELO!AH22</f>
        <v>1556</v>
      </c>
      <c r="D10" s="42">
        <f>EXQUISITECES!AH22</f>
        <v>426</v>
      </c>
      <c r="E10" s="42">
        <f>HOYADA!AH22</f>
        <v>273</v>
      </c>
      <c r="F10" s="42">
        <f>FARMASTOP!AH22</f>
        <v>172</v>
      </c>
      <c r="G10" s="42">
        <f>BOCAS!AH22</f>
        <v>86</v>
      </c>
      <c r="H10" s="42">
        <f>LAGUNETICA!AH22</f>
        <v>544</v>
      </c>
      <c r="I10" s="42">
        <f>SANANTONIO!AH22</f>
        <v>0</v>
      </c>
      <c r="J10" s="42">
        <f t="shared" si="0"/>
        <v>6214</v>
      </c>
    </row>
    <row r="11" spans="1:10" x14ac:dyDescent="0.25">
      <c r="A11" s="46" t="s">
        <v>26</v>
      </c>
      <c r="B11" s="42">
        <f>AUTOMERCADO!AH23</f>
        <v>18310.600000000002</v>
      </c>
      <c r="C11" s="42">
        <f>MODELO!AH23</f>
        <v>9024.2199999999993</v>
      </c>
      <c r="D11" s="42">
        <f>EXQUISITECES!AH23</f>
        <v>2470.7999999999997</v>
      </c>
      <c r="E11" s="42">
        <f>HOYADA!AH23</f>
        <v>1583.3999999999999</v>
      </c>
      <c r="F11" s="42">
        <f>FARMASTOP!AH23</f>
        <v>997.6</v>
      </c>
      <c r="G11" s="42">
        <f>BOCAS!AH23</f>
        <v>498.79999999999995</v>
      </c>
      <c r="H11" s="42">
        <f>LAGUNETICA!AH23</f>
        <v>3154.9999999999995</v>
      </c>
      <c r="I11" s="42">
        <f>SANANTONIO!AH23</f>
        <v>0</v>
      </c>
      <c r="J11" s="42">
        <f t="shared" si="0"/>
        <v>36040.42</v>
      </c>
    </row>
    <row r="12" spans="1:10" x14ac:dyDescent="0.25">
      <c r="A12" s="45" t="s">
        <v>28</v>
      </c>
      <c r="B12" s="42">
        <f>AUTOMERCADO!AH24</f>
        <v>20</v>
      </c>
      <c r="C12" s="42">
        <f>MODELO!AH24</f>
        <v>30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10</v>
      </c>
      <c r="I12" s="42">
        <f>SANANTONIO!AH24</f>
        <v>0</v>
      </c>
      <c r="J12" s="42">
        <f t="shared" si="0"/>
        <v>60</v>
      </c>
    </row>
    <row r="13" spans="1:10" x14ac:dyDescent="0.25">
      <c r="A13" s="45" t="s">
        <v>31</v>
      </c>
      <c r="B13" s="42">
        <f>AUTOMERCADO!AH25</f>
        <v>118.2</v>
      </c>
      <c r="C13" s="42">
        <f>MODELO!AH25</f>
        <v>177.3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59.1</v>
      </c>
      <c r="I13" s="42">
        <f>SANANTONIO!AH25</f>
        <v>0</v>
      </c>
      <c r="J13" s="42">
        <f t="shared" si="0"/>
        <v>354.6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20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40</v>
      </c>
      <c r="I14" s="42">
        <f>SANANTONIO!AH26</f>
        <v>0</v>
      </c>
      <c r="J14" s="42">
        <f t="shared" si="0"/>
        <v>60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117.4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234.8</v>
      </c>
      <c r="I15" s="42">
        <f>SANANTONIO!AH27</f>
        <v>0</v>
      </c>
      <c r="J15" s="42">
        <f t="shared" si="0"/>
        <v>352.20000000000005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20</v>
      </c>
      <c r="C18" s="42">
        <f>MODELO!AH30</f>
        <v>50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50</v>
      </c>
      <c r="I18" s="42">
        <f>SANANTONIO!AH30</f>
        <v>0</v>
      </c>
      <c r="J18" s="42">
        <f t="shared" si="0"/>
        <v>120</v>
      </c>
    </row>
    <row r="19" spans="1:10" x14ac:dyDescent="0.25">
      <c r="A19" s="46" t="s">
        <v>33</v>
      </c>
      <c r="B19" s="42">
        <f>AUTOMERCADO!AH31</f>
        <v>118.2</v>
      </c>
      <c r="C19" s="42">
        <f>MODELO!AH31</f>
        <v>294.70000000000005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293.90000000000003</v>
      </c>
      <c r="I19" s="42">
        <f>SANANTONIO!AH31</f>
        <v>0</v>
      </c>
      <c r="J19" s="42">
        <f t="shared" si="0"/>
        <v>706.80000000000007</v>
      </c>
    </row>
    <row r="20" spans="1:10" x14ac:dyDescent="0.25">
      <c r="A20" s="45" t="s">
        <v>34</v>
      </c>
      <c r="B20" s="42">
        <f>AUTOMERCADO!AH32</f>
        <v>289.43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150</v>
      </c>
      <c r="I20" s="42">
        <f>SANANTONIO!AH32</f>
        <v>0</v>
      </c>
      <c r="J20" s="42">
        <f t="shared" si="0"/>
        <v>439.43</v>
      </c>
    </row>
    <row r="21" spans="1:10" x14ac:dyDescent="0.25">
      <c r="A21" s="45" t="s">
        <v>35</v>
      </c>
      <c r="B21" s="42">
        <f>AUTOMERCADO!AH33</f>
        <v>1678.694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870</v>
      </c>
      <c r="I21" s="42">
        <f>SANANTONIO!AH33</f>
        <v>0</v>
      </c>
      <c r="J21" s="42">
        <f t="shared" si="0"/>
        <v>2548.694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289.43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150</v>
      </c>
      <c r="I26" s="42">
        <f>SANANTONIO!AH38</f>
        <v>0</v>
      </c>
      <c r="J26" s="42">
        <f t="shared" si="0"/>
        <v>439.43</v>
      </c>
    </row>
    <row r="27" spans="1:10" x14ac:dyDescent="0.25">
      <c r="A27" s="46" t="s">
        <v>42</v>
      </c>
      <c r="B27" s="42">
        <f>AUTOMERCADO!AH39</f>
        <v>1678.694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870</v>
      </c>
      <c r="I27" s="42">
        <f>SANANTONIO!AH39</f>
        <v>0</v>
      </c>
      <c r="J27" s="42">
        <f t="shared" si="0"/>
        <v>2548.694</v>
      </c>
    </row>
    <row r="28" spans="1:10" x14ac:dyDescent="0.25">
      <c r="A28" s="45" t="s">
        <v>43</v>
      </c>
      <c r="B28" s="42">
        <f>AUTOMERCADO!AH40</f>
        <v>195.82999999999998</v>
      </c>
      <c r="C28" s="42">
        <f>MODELO!AH40</f>
        <v>21</v>
      </c>
      <c r="D28" s="42">
        <f>EXQUISITECES!AH40</f>
        <v>0</v>
      </c>
      <c r="E28" s="42">
        <f>HOYADA!AH40</f>
        <v>6</v>
      </c>
      <c r="F28" s="42">
        <f>FARMASTOP!AH40</f>
        <v>12.04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234.86999999999998</v>
      </c>
    </row>
    <row r="29" spans="1:10" x14ac:dyDescent="0.25">
      <c r="A29" s="45" t="s">
        <v>44</v>
      </c>
      <c r="B29" s="42">
        <f>AUTOMERCADO!AH41</f>
        <v>1135.8140000000001</v>
      </c>
      <c r="C29" s="42">
        <f>MODELO!AH41</f>
        <v>121.8</v>
      </c>
      <c r="D29" s="42">
        <f>EXQUISITECES!AH41</f>
        <v>0</v>
      </c>
      <c r="E29" s="42">
        <f>HOYADA!AH41</f>
        <v>34.799999999999997</v>
      </c>
      <c r="F29" s="42">
        <f>FARMASTOP!AH41</f>
        <v>69.831999999999994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1362.2460000000001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23.35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23.35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135.19650000000001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135.19650000000001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195.82999999999998</v>
      </c>
      <c r="C34" s="42">
        <f>MODELO!AH46</f>
        <v>44.35</v>
      </c>
      <c r="D34" s="42">
        <f>EXQUISITECES!AH46</f>
        <v>0</v>
      </c>
      <c r="E34" s="42">
        <f>HOYADA!AH46</f>
        <v>6</v>
      </c>
      <c r="F34" s="42">
        <f>FARMASTOP!AH46</f>
        <v>12.04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258.21999999999997</v>
      </c>
    </row>
    <row r="35" spans="1:10" x14ac:dyDescent="0.25">
      <c r="A35" s="46" t="s">
        <v>48</v>
      </c>
      <c r="B35" s="42">
        <f>AUTOMERCADO!AH47</f>
        <v>1135.8140000000001</v>
      </c>
      <c r="C35" s="42">
        <f>MODELO!AH47</f>
        <v>256.99650000000003</v>
      </c>
      <c r="D35" s="42">
        <f>EXQUISITECES!AH47</f>
        <v>0</v>
      </c>
      <c r="E35" s="42">
        <f>HOYADA!AH47</f>
        <v>34.799999999999997</v>
      </c>
      <c r="F35" s="42">
        <f>FARMASTOP!AH47</f>
        <v>69.831999999999994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1497.4425000000001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26313.239999999998</v>
      </c>
      <c r="C37" s="42">
        <f>MODELO!AH49</f>
        <v>10040.209999999999</v>
      </c>
      <c r="D37" s="42">
        <f>EXQUISITECES!AH49</f>
        <v>2812.7799999999997</v>
      </c>
      <c r="E37" s="42">
        <f>HOYADA!AH49</f>
        <v>3175.76</v>
      </c>
      <c r="F37" s="42">
        <f>FARMASTOP!AH49</f>
        <v>802.06</v>
      </c>
      <c r="G37" s="42">
        <f>BOCAS!AH49</f>
        <v>755.56999999999994</v>
      </c>
      <c r="H37" s="42">
        <f>LAGUNETICA!AH49</f>
        <v>2168.41</v>
      </c>
      <c r="I37" s="42">
        <f>SANANTONIO!AH49</f>
        <v>0</v>
      </c>
      <c r="J37" s="42">
        <f t="shared" si="0"/>
        <v>46068.03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2969.59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3457.17</v>
      </c>
      <c r="I40" s="42">
        <f>SANANTONIO!AH52</f>
        <v>0</v>
      </c>
      <c r="J40" s="42">
        <f t="shared" si="0"/>
        <v>6426.76</v>
      </c>
    </row>
    <row r="41" spans="1:10" x14ac:dyDescent="0.25">
      <c r="A41" s="71" t="s">
        <v>18</v>
      </c>
      <c r="B41" s="42">
        <f>AUTOMERCADO!AH53</f>
        <v>1938.87</v>
      </c>
      <c r="C41" s="42">
        <f>MODELO!AH53</f>
        <v>2334.19</v>
      </c>
      <c r="D41" s="42">
        <f>EXQUISITECES!AH53</f>
        <v>475.95000000000005</v>
      </c>
      <c r="E41" s="42">
        <f>HOYADA!AH53</f>
        <v>1930.4699999999998</v>
      </c>
      <c r="F41" s="42">
        <f>FARMASTOP!AH53</f>
        <v>44.16</v>
      </c>
      <c r="G41" s="42">
        <f>BOCAS!AH53</f>
        <v>107.86</v>
      </c>
      <c r="H41" s="42">
        <f>LAGUNETICA!AH53</f>
        <v>960.25</v>
      </c>
      <c r="I41" s="42">
        <f>SANANTONIO!AH53</f>
        <v>0</v>
      </c>
      <c r="J41" s="42">
        <f t="shared" si="0"/>
        <v>7791.7499999999991</v>
      </c>
    </row>
    <row r="42" spans="1:10" x14ac:dyDescent="0.25">
      <c r="A42" s="71" t="s">
        <v>114</v>
      </c>
      <c r="B42" s="42">
        <f>AUTOMERCADO!AH54</f>
        <v>550.26</v>
      </c>
      <c r="C42" s="42">
        <f>MODELO!AH54</f>
        <v>201.26</v>
      </c>
      <c r="D42" s="42">
        <f>EXQUISITECES!AH54</f>
        <v>0</v>
      </c>
      <c r="E42" s="42">
        <f>HOYADA!AH54</f>
        <v>11</v>
      </c>
      <c r="F42" s="42">
        <f>FARMASTOP!AH54</f>
        <v>0</v>
      </c>
      <c r="G42" s="42">
        <f>BOCAS!AH54</f>
        <v>14</v>
      </c>
      <c r="H42" s="42">
        <f>LAGUNETICA!AH54</f>
        <v>0</v>
      </c>
      <c r="I42" s="42">
        <f>SANANTONIO!AH54</f>
        <v>0</v>
      </c>
      <c r="J42" s="42">
        <f t="shared" si="0"/>
        <v>776.52</v>
      </c>
    </row>
    <row r="43" spans="1:10" x14ac:dyDescent="0.25">
      <c r="A43" s="71" t="s">
        <v>52</v>
      </c>
      <c r="B43" s="42">
        <f>AUTOMERCADO!AH55</f>
        <v>2979.7200000000003</v>
      </c>
      <c r="C43" s="42">
        <f>MODELO!AH55</f>
        <v>192.89000000000001</v>
      </c>
      <c r="D43" s="42">
        <f>EXQUISITECES!AH55</f>
        <v>77.36</v>
      </c>
      <c r="E43" s="42">
        <f>HOYADA!AH55</f>
        <v>12.83</v>
      </c>
      <c r="F43" s="42">
        <f>FARMASTOP!AH55</f>
        <v>60.5</v>
      </c>
      <c r="G43" s="42">
        <f>BOCAS!AH55</f>
        <v>11.91</v>
      </c>
      <c r="H43" s="42">
        <f>LAGUNETICA!AH55</f>
        <v>224.76</v>
      </c>
      <c r="I43" s="42">
        <f>SANANTONIO!AH55</f>
        <v>0</v>
      </c>
      <c r="J43" s="42">
        <f t="shared" si="0"/>
        <v>3559.9700000000003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5.83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5.83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75.039999999999992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75.039999999999992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122.77</v>
      </c>
      <c r="I47" s="42">
        <f>SANANTONIO!AH59</f>
        <v>0</v>
      </c>
      <c r="J47" s="42">
        <f t="shared" si="0"/>
        <v>122.77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53882.898000000001</v>
      </c>
      <c r="C52" s="72">
        <f>MODELO!AH64</f>
        <v>26469.426499999998</v>
      </c>
      <c r="D52" s="72">
        <f>EXQUISITECES!AH64</f>
        <v>5842.3899999999994</v>
      </c>
      <c r="E52" s="72">
        <f>HOYADA!AH64</f>
        <v>7595.76</v>
      </c>
      <c r="F52" s="72">
        <f>FARMASTOP!AH64</f>
        <v>2087.652</v>
      </c>
      <c r="G52" s="72">
        <f>BOCAS!AH64</f>
        <v>1423.1399999999999</v>
      </c>
      <c r="H52" s="72">
        <f>LAGUNETICA!AH64</f>
        <v>12784.759999999998</v>
      </c>
      <c r="I52" s="72">
        <f>SANANTONIO!AH64</f>
        <v>0</v>
      </c>
      <c r="J52" s="72">
        <f t="shared" si="0"/>
        <v>110086.02649999999</v>
      </c>
    </row>
    <row r="53" spans="1:10" x14ac:dyDescent="0.25">
      <c r="A53" s="54" t="s">
        <v>3</v>
      </c>
      <c r="B53" s="42">
        <f>B2</f>
        <v>53836.65</v>
      </c>
      <c r="C53" s="42">
        <f t="shared" ref="C53:I53" si="1">C2</f>
        <v>26438.06</v>
      </c>
      <c r="D53" s="42">
        <f t="shared" si="1"/>
        <v>5700.33</v>
      </c>
      <c r="E53" s="42">
        <f t="shared" si="1"/>
        <v>7592.77</v>
      </c>
      <c r="F53" s="42">
        <f t="shared" si="1"/>
        <v>2071.87</v>
      </c>
      <c r="G53" s="42">
        <f t="shared" si="1"/>
        <v>1422.08</v>
      </c>
      <c r="H53" s="42">
        <f t="shared" si="1"/>
        <v>12760.470000000001</v>
      </c>
      <c r="I53" s="42">
        <f t="shared" si="1"/>
        <v>0</v>
      </c>
      <c r="J53" s="42">
        <f>J2</f>
        <v>109822.23000000001</v>
      </c>
    </row>
    <row r="54" spans="1:10" x14ac:dyDescent="0.25">
      <c r="A54" s="56" t="s">
        <v>95</v>
      </c>
      <c r="B54" s="42">
        <f>+B52-B53</f>
        <v>46.247999999999593</v>
      </c>
      <c r="C54" s="42">
        <f t="shared" ref="C54:I54" si="2">+C52-C53</f>
        <v>31.366499999996449</v>
      </c>
      <c r="D54" s="42">
        <f t="shared" si="2"/>
        <v>142.05999999999949</v>
      </c>
      <c r="E54" s="42">
        <f t="shared" si="2"/>
        <v>2.9899999999997817</v>
      </c>
      <c r="F54" s="42">
        <f t="shared" si="2"/>
        <v>15.782000000000153</v>
      </c>
      <c r="G54" s="42">
        <f t="shared" si="2"/>
        <v>1.0599999999999454</v>
      </c>
      <c r="H54" s="42">
        <f t="shared" si="2"/>
        <v>24.289999999997235</v>
      </c>
      <c r="I54" s="42">
        <f t="shared" si="2"/>
        <v>0</v>
      </c>
      <c r="J54" s="42">
        <f>+J52-J53</f>
        <v>263.79649999998219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L62" sqref="L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80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4858.29</v>
      </c>
      <c r="C12" s="25">
        <v>1409.27</v>
      </c>
      <c r="D12" s="25">
        <v>7704.44</v>
      </c>
      <c r="E12" s="25">
        <v>4434.04</v>
      </c>
      <c r="F12" s="25">
        <v>5599.14</v>
      </c>
      <c r="G12" s="25">
        <v>9082.52</v>
      </c>
      <c r="H12" s="25">
        <v>6053.68</v>
      </c>
      <c r="I12" s="25">
        <v>6944.17</v>
      </c>
      <c r="J12" s="25">
        <v>6740.98</v>
      </c>
      <c r="K12" s="25">
        <v>1010.12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53836.65</v>
      </c>
      <c r="AI12" s="25">
        <v>53238.5</v>
      </c>
      <c r="AJ12" s="66">
        <f>+AI12-AH12</f>
        <v>-598.15000000000146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30</v>
      </c>
      <c r="C15" s="22">
        <v>133.5</v>
      </c>
      <c r="D15" s="22"/>
      <c r="E15" s="22">
        <v>19.5</v>
      </c>
      <c r="F15" s="22">
        <v>76</v>
      </c>
      <c r="G15" s="22">
        <v>154.5</v>
      </c>
      <c r="H15" s="22">
        <v>61.5</v>
      </c>
      <c r="I15" s="22"/>
      <c r="J15" s="22">
        <v>349</v>
      </c>
      <c r="K15" s="22">
        <v>33.5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857.5</v>
      </c>
    </row>
    <row r="16" spans="1:36" s="31" customFormat="1" x14ac:dyDescent="0.25">
      <c r="A16" s="29" t="s">
        <v>20</v>
      </c>
      <c r="B16" s="30">
        <v>365</v>
      </c>
      <c r="C16" s="30">
        <v>81</v>
      </c>
      <c r="D16" s="30">
        <v>256</v>
      </c>
      <c r="E16" s="30">
        <v>301</v>
      </c>
      <c r="F16" s="30">
        <v>664</v>
      </c>
      <c r="G16" s="30">
        <v>571</v>
      </c>
      <c r="H16" s="30">
        <v>189</v>
      </c>
      <c r="I16" s="30">
        <v>269</v>
      </c>
      <c r="J16" s="30">
        <v>411</v>
      </c>
      <c r="K16" s="30">
        <v>50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3157</v>
      </c>
      <c r="AJ16" s="67"/>
    </row>
    <row r="17" spans="1:36" customFormat="1" x14ac:dyDescent="0.25">
      <c r="A17" s="45" t="s">
        <v>27</v>
      </c>
      <c r="B17" s="21">
        <f>B16*$B$8</f>
        <v>2117</v>
      </c>
      <c r="C17" s="21">
        <f>C16*$B$8</f>
        <v>469.8</v>
      </c>
      <c r="D17" s="21">
        <f t="shared" ref="D17:L17" si="2">D16*$B$8</f>
        <v>1484.8</v>
      </c>
      <c r="E17" s="21">
        <f t="shared" si="2"/>
        <v>1745.8</v>
      </c>
      <c r="F17" s="21">
        <f t="shared" si="2"/>
        <v>3851.2</v>
      </c>
      <c r="G17" s="21">
        <f t="shared" si="2"/>
        <v>3311.7999999999997</v>
      </c>
      <c r="H17" s="21">
        <f t="shared" si="2"/>
        <v>1096.2</v>
      </c>
      <c r="I17" s="21">
        <f t="shared" si="2"/>
        <v>1560.2</v>
      </c>
      <c r="J17" s="21">
        <f t="shared" si="2"/>
        <v>2383.7999999999997</v>
      </c>
      <c r="K17" s="21">
        <f t="shared" si="2"/>
        <v>290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18310.600000000002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365</v>
      </c>
      <c r="C22" s="19">
        <f t="shared" ref="C22:L22" si="11">+C16+C18+C20</f>
        <v>81</v>
      </c>
      <c r="D22" s="19">
        <f t="shared" si="11"/>
        <v>256</v>
      </c>
      <c r="E22" s="19">
        <f t="shared" si="11"/>
        <v>301</v>
      </c>
      <c r="F22" s="19">
        <f t="shared" si="11"/>
        <v>664</v>
      </c>
      <c r="G22" s="19">
        <f t="shared" si="11"/>
        <v>571</v>
      </c>
      <c r="H22" s="19">
        <f t="shared" si="11"/>
        <v>189</v>
      </c>
      <c r="I22" s="19">
        <f t="shared" si="11"/>
        <v>269</v>
      </c>
      <c r="J22" s="19">
        <f t="shared" si="11"/>
        <v>411</v>
      </c>
      <c r="K22" s="19">
        <f t="shared" si="11"/>
        <v>50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3157</v>
      </c>
    </row>
    <row r="23" spans="1:36" customFormat="1" x14ac:dyDescent="0.25">
      <c r="A23" s="46" t="s">
        <v>26</v>
      </c>
      <c r="B23" s="18">
        <f>+B17+B19+B21</f>
        <v>2117</v>
      </c>
      <c r="C23" s="18">
        <f t="shared" ref="C23:L23" si="14">+C17+C19+C21</f>
        <v>469.8</v>
      </c>
      <c r="D23" s="18">
        <f t="shared" si="14"/>
        <v>1484.8</v>
      </c>
      <c r="E23" s="18">
        <f t="shared" si="14"/>
        <v>1745.8</v>
      </c>
      <c r="F23" s="18">
        <f t="shared" si="14"/>
        <v>3851.2</v>
      </c>
      <c r="G23" s="18">
        <f t="shared" si="14"/>
        <v>3311.7999999999997</v>
      </c>
      <c r="H23" s="18">
        <f t="shared" si="14"/>
        <v>1096.2</v>
      </c>
      <c r="I23" s="18">
        <f t="shared" si="14"/>
        <v>1560.2</v>
      </c>
      <c r="J23" s="18">
        <f t="shared" si="14"/>
        <v>2383.7999999999997</v>
      </c>
      <c r="K23" s="18">
        <f t="shared" si="14"/>
        <v>290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18310.600000000002</v>
      </c>
    </row>
    <row r="24" spans="1:36" x14ac:dyDescent="0.25">
      <c r="A24" s="13" t="s">
        <v>28</v>
      </c>
      <c r="B24" s="33"/>
      <c r="C24" s="33"/>
      <c r="D24" s="33">
        <v>20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118.2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118.2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20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118.2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118.2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22.5</v>
      </c>
      <c r="H32" s="35"/>
      <c r="I32" s="35">
        <v>232.57</v>
      </c>
      <c r="J32" s="35">
        <v>34.36</v>
      </c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289.43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130.5</v>
      </c>
      <c r="H33" s="21">
        <f t="shared" si="30"/>
        <v>0</v>
      </c>
      <c r="I33" s="21">
        <f t="shared" si="30"/>
        <v>1348.9059999999999</v>
      </c>
      <c r="J33" s="21">
        <f t="shared" si="30"/>
        <v>199.28799999999998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1678.694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22.5</v>
      </c>
      <c r="H38" s="19">
        <f t="shared" si="39"/>
        <v>0</v>
      </c>
      <c r="I38" s="19">
        <f t="shared" si="39"/>
        <v>232.57</v>
      </c>
      <c r="J38" s="19">
        <f t="shared" si="39"/>
        <v>34.36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289.43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130.5</v>
      </c>
      <c r="H39" s="18">
        <f t="shared" si="42"/>
        <v>0</v>
      </c>
      <c r="I39" s="18">
        <f t="shared" si="42"/>
        <v>1348.9059999999999</v>
      </c>
      <c r="J39" s="18">
        <f t="shared" si="42"/>
        <v>199.28799999999998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1678.694</v>
      </c>
    </row>
    <row r="40" spans="1:34" x14ac:dyDescent="0.25">
      <c r="A40" s="13" t="s">
        <v>43</v>
      </c>
      <c r="B40" s="35"/>
      <c r="C40" s="35"/>
      <c r="D40" s="35">
        <v>32.74</v>
      </c>
      <c r="E40" s="35"/>
      <c r="F40" s="35"/>
      <c r="G40" s="35"/>
      <c r="H40" s="35">
        <v>4.87</v>
      </c>
      <c r="I40" s="35">
        <v>63.11</v>
      </c>
      <c r="J40" s="35">
        <v>95.11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195.82999999999998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189.892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28.245999999999999</v>
      </c>
      <c r="I41" s="21">
        <f t="shared" si="45"/>
        <v>366.03800000000001</v>
      </c>
      <c r="J41" s="21">
        <f t="shared" si="45"/>
        <v>551.63800000000003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1135.8140000000001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32.74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4.87</v>
      </c>
      <c r="I46" s="19">
        <f t="shared" si="54"/>
        <v>63.11</v>
      </c>
      <c r="J46" s="19">
        <f t="shared" si="54"/>
        <v>95.11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195.82999999999998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189.892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28.245999999999999</v>
      </c>
      <c r="I47" s="18">
        <f t="shared" si="57"/>
        <v>366.03800000000001</v>
      </c>
      <c r="J47" s="18">
        <f t="shared" si="57"/>
        <v>551.63800000000003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1135.8140000000001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2582.4699999999998</v>
      </c>
      <c r="C49" s="43">
        <v>733.88</v>
      </c>
      <c r="D49" s="43">
        <v>4693.22</v>
      </c>
      <c r="E49" s="43">
        <v>2405.9</v>
      </c>
      <c r="F49" s="43">
        <v>1386.64</v>
      </c>
      <c r="G49" s="43">
        <v>4647.9399999999996</v>
      </c>
      <c r="H49" s="43">
        <v>2752.95</v>
      </c>
      <c r="I49" s="43">
        <v>3234.88</v>
      </c>
      <c r="J49" s="43">
        <v>3207.1</v>
      </c>
      <c r="K49" s="43">
        <v>668.26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26313.239999999998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115.93</v>
      </c>
      <c r="C53" s="43">
        <v>1.31</v>
      </c>
      <c r="D53" s="43">
        <v>88.19</v>
      </c>
      <c r="E53" s="43">
        <v>264.08</v>
      </c>
      <c r="F53" s="43">
        <v>231.05</v>
      </c>
      <c r="G53" s="43">
        <v>265.8</v>
      </c>
      <c r="H53" s="43">
        <v>537.16</v>
      </c>
      <c r="I53" s="43">
        <v>416.57</v>
      </c>
      <c r="J53" s="43"/>
      <c r="K53" s="43">
        <v>18.78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1938.87</v>
      </c>
    </row>
    <row r="54" spans="1:34" x14ac:dyDescent="0.25">
      <c r="A54" s="17" t="s">
        <v>114</v>
      </c>
      <c r="B54" s="43"/>
      <c r="C54" s="43"/>
      <c r="D54" s="43">
        <v>550.26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550.26</v>
      </c>
    </row>
    <row r="55" spans="1:34" x14ac:dyDescent="0.25">
      <c r="A55" s="17" t="s">
        <v>52</v>
      </c>
      <c r="B55" s="43">
        <v>14.5</v>
      </c>
      <c r="C55" s="43">
        <v>72.94</v>
      </c>
      <c r="D55" s="43">
        <v>587.67999999999995</v>
      </c>
      <c r="E55" s="43"/>
      <c r="F55" s="43">
        <v>61.49</v>
      </c>
      <c r="G55" s="43">
        <v>576.34</v>
      </c>
      <c r="H55" s="43">
        <v>1569.09</v>
      </c>
      <c r="I55" s="43">
        <v>36.6</v>
      </c>
      <c r="J55" s="43">
        <v>50.3</v>
      </c>
      <c r="K55" s="43">
        <v>10.78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2979.7200000000003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4859.8999999999996</v>
      </c>
      <c r="C64" s="51">
        <f t="shared" ref="C64:AG64" si="61">+C15+C23+C31+C39+C47+C48+C49+C50+C51+C52+C53+C54+C55+C56+C57+C58+C59+C60+C61+C62+C63</f>
        <v>1411.4299999999998</v>
      </c>
      <c r="D64" s="51">
        <f t="shared" si="61"/>
        <v>7712.2420000000002</v>
      </c>
      <c r="E64" s="51">
        <f t="shared" si="61"/>
        <v>4435.28</v>
      </c>
      <c r="F64" s="51">
        <f t="shared" si="61"/>
        <v>5606.38</v>
      </c>
      <c r="G64" s="51">
        <f t="shared" si="61"/>
        <v>9086.8799999999992</v>
      </c>
      <c r="H64" s="51">
        <f t="shared" si="61"/>
        <v>6045.1459999999997</v>
      </c>
      <c r="I64" s="51">
        <f t="shared" si="61"/>
        <v>6963.1939999999995</v>
      </c>
      <c r="J64" s="51">
        <f t="shared" si="61"/>
        <v>6741.1259999999993</v>
      </c>
      <c r="K64" s="51">
        <f t="shared" si="61"/>
        <v>1021.3199999999999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53882.898000000001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14 N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4858.29</v>
      </c>
      <c r="C67" s="55">
        <f t="shared" ref="C67:L67" si="63">C12</f>
        <v>1409.27</v>
      </c>
      <c r="D67" s="55">
        <f t="shared" si="63"/>
        <v>7704.44</v>
      </c>
      <c r="E67" s="55">
        <f t="shared" si="63"/>
        <v>4434.04</v>
      </c>
      <c r="F67" s="55">
        <f t="shared" si="63"/>
        <v>5599.14</v>
      </c>
      <c r="G67" s="55">
        <f t="shared" si="63"/>
        <v>9082.52</v>
      </c>
      <c r="H67" s="55">
        <f t="shared" si="63"/>
        <v>6053.68</v>
      </c>
      <c r="I67" s="55">
        <f t="shared" si="63"/>
        <v>6944.17</v>
      </c>
      <c r="J67" s="55">
        <f t="shared" si="63"/>
        <v>6740.98</v>
      </c>
      <c r="K67" s="55">
        <f t="shared" si="63"/>
        <v>1010.12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53836.65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4858.29</v>
      </c>
      <c r="C69" s="57">
        <f t="shared" ref="C69:L69" si="67">+C67+C68</f>
        <v>1409.27</v>
      </c>
      <c r="D69" s="57">
        <f t="shared" si="67"/>
        <v>7704.44</v>
      </c>
      <c r="E69" s="57">
        <f t="shared" si="67"/>
        <v>4434.04</v>
      </c>
      <c r="F69" s="57">
        <f t="shared" si="67"/>
        <v>5599.14</v>
      </c>
      <c r="G69" s="57">
        <f t="shared" si="67"/>
        <v>9082.52</v>
      </c>
      <c r="H69" s="57">
        <f t="shared" si="67"/>
        <v>6053.68</v>
      </c>
      <c r="I69" s="57">
        <f t="shared" si="67"/>
        <v>6944.17</v>
      </c>
      <c r="J69" s="57">
        <f t="shared" si="67"/>
        <v>6740.98</v>
      </c>
      <c r="K69" s="57">
        <f t="shared" si="67"/>
        <v>1010.12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53836.65</v>
      </c>
    </row>
    <row r="70" spans="1:34" customFormat="1" ht="15" customHeight="1" x14ac:dyDescent="0.25">
      <c r="A70" s="56" t="s">
        <v>95</v>
      </c>
      <c r="B70" s="55">
        <f t="shared" ref="B70:L70" si="69">+B64-B69</f>
        <v>1.6099999999996726</v>
      </c>
      <c r="C70" s="55">
        <f t="shared" si="69"/>
        <v>2.1599999999998545</v>
      </c>
      <c r="D70" s="55">
        <f t="shared" si="69"/>
        <v>7.8020000000005894</v>
      </c>
      <c r="E70" s="55">
        <f t="shared" si="69"/>
        <v>1.2399999999997817</v>
      </c>
      <c r="F70" s="55">
        <f t="shared" si="69"/>
        <v>7.2399999999997817</v>
      </c>
      <c r="G70" s="55">
        <f t="shared" si="69"/>
        <v>4.3599999999987631</v>
      </c>
      <c r="H70" s="55">
        <f t="shared" si="69"/>
        <v>-8.5340000000005602</v>
      </c>
      <c r="I70" s="55">
        <f t="shared" si="69"/>
        <v>19.023999999999432</v>
      </c>
      <c r="J70" s="55">
        <f t="shared" si="69"/>
        <v>0.14599999999973079</v>
      </c>
      <c r="K70" s="55">
        <f t="shared" si="69"/>
        <v>11.199999999999932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46.247999999996978</v>
      </c>
    </row>
    <row r="71" spans="1:34" ht="101.25" customHeight="1" x14ac:dyDescent="0.25">
      <c r="A71" s="74" t="s">
        <v>96</v>
      </c>
      <c r="B71" s="14" t="s">
        <v>123</v>
      </c>
      <c r="C71" s="14" t="s">
        <v>125</v>
      </c>
      <c r="D71" s="14" t="s">
        <v>127</v>
      </c>
      <c r="E71" s="14"/>
      <c r="F71" s="14"/>
      <c r="G71" s="14"/>
      <c r="H71" s="14" t="s">
        <v>128</v>
      </c>
      <c r="I71" s="14" t="s">
        <v>130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124</v>
      </c>
      <c r="C72" s="12" t="s">
        <v>126</v>
      </c>
      <c r="H72" s="12" t="s">
        <v>129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X68" sqref="X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>
        <v>5.91</v>
      </c>
    </row>
    <row r="9" spans="1:36" x14ac:dyDescent="0.25">
      <c r="A9" s="1" t="s">
        <v>22</v>
      </c>
      <c r="B9" s="23">
        <v>5.79</v>
      </c>
      <c r="C9" s="1" t="s">
        <v>39</v>
      </c>
      <c r="D9" s="23">
        <v>5.87</v>
      </c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67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2335.9899999999998</v>
      </c>
      <c r="C12" s="25">
        <v>1853.84</v>
      </c>
      <c r="D12" s="25">
        <v>456.53</v>
      </c>
      <c r="E12" s="25">
        <v>1589.97</v>
      </c>
      <c r="F12" s="25">
        <v>1236.6600000000001</v>
      </c>
      <c r="G12" s="25">
        <v>3486.5</v>
      </c>
      <c r="H12" s="25">
        <v>4143</v>
      </c>
      <c r="I12" s="25">
        <v>5628.12</v>
      </c>
      <c r="J12" s="25">
        <v>2646.22</v>
      </c>
      <c r="K12" s="25">
        <v>3061.23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26438.06</v>
      </c>
      <c r="AI12" s="25"/>
      <c r="AJ12" s="66">
        <f>+AI12-AH12</f>
        <v>-26438.06</v>
      </c>
    </row>
    <row r="13" spans="1:36" ht="19.5" customHeight="1" x14ac:dyDescent="0.25">
      <c r="A13" s="24" t="s">
        <v>117</v>
      </c>
      <c r="B13" s="25">
        <v>2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</v>
      </c>
      <c r="AI13" s="25"/>
      <c r="AJ13" s="66">
        <f>+AI13-AH13</f>
        <v>-2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39.5</v>
      </c>
      <c r="C15" s="22">
        <v>25</v>
      </c>
      <c r="D15" s="22">
        <v>34.5</v>
      </c>
      <c r="E15" s="22">
        <v>90</v>
      </c>
      <c r="F15" s="22">
        <v>284</v>
      </c>
      <c r="G15" s="22">
        <v>28</v>
      </c>
      <c r="H15" s="22">
        <v>183.5</v>
      </c>
      <c r="I15" s="22">
        <v>272.5</v>
      </c>
      <c r="J15" s="22">
        <v>117.5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1074.5</v>
      </c>
    </row>
    <row r="16" spans="1:36" s="31" customFormat="1" x14ac:dyDescent="0.25">
      <c r="A16" s="29" t="s">
        <v>20</v>
      </c>
      <c r="B16" s="30">
        <v>94</v>
      </c>
      <c r="C16" s="30">
        <v>145</v>
      </c>
      <c r="D16" s="30">
        <v>18</v>
      </c>
      <c r="E16" s="30">
        <v>81</v>
      </c>
      <c r="F16" s="30">
        <v>55</v>
      </c>
      <c r="G16" s="30">
        <v>255</v>
      </c>
      <c r="H16" s="30">
        <v>186</v>
      </c>
      <c r="I16" s="30">
        <v>301</v>
      </c>
      <c r="J16" s="30">
        <v>143</v>
      </c>
      <c r="K16" s="30">
        <v>220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1498</v>
      </c>
      <c r="AJ16" s="67"/>
    </row>
    <row r="17" spans="1:36" customFormat="1" x14ac:dyDescent="0.25">
      <c r="A17" s="45" t="s">
        <v>27</v>
      </c>
      <c r="B17" s="21">
        <f>B16*$B$8</f>
        <v>545.19999999999993</v>
      </c>
      <c r="C17" s="21">
        <f>C16*$B$8</f>
        <v>841</v>
      </c>
      <c r="D17" s="21">
        <f t="shared" ref="D17:AG17" si="2">D16*$B$8</f>
        <v>104.39999999999999</v>
      </c>
      <c r="E17" s="21">
        <f t="shared" si="2"/>
        <v>469.8</v>
      </c>
      <c r="F17" s="21">
        <f t="shared" si="2"/>
        <v>319</v>
      </c>
      <c r="G17" s="21">
        <f t="shared" si="2"/>
        <v>1479</v>
      </c>
      <c r="H17" s="21">
        <f t="shared" si="2"/>
        <v>1078.8</v>
      </c>
      <c r="I17" s="21">
        <f t="shared" si="2"/>
        <v>1745.8</v>
      </c>
      <c r="J17" s="21">
        <f t="shared" si="2"/>
        <v>829.4</v>
      </c>
      <c r="K17" s="21">
        <f t="shared" si="2"/>
        <v>1276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8688.4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>
        <v>5</v>
      </c>
      <c r="I18" s="32"/>
      <c r="J18" s="32">
        <v>32</v>
      </c>
      <c r="K18" s="32">
        <v>21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58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28.95</v>
      </c>
      <c r="I19" s="21">
        <f t="shared" si="3"/>
        <v>0</v>
      </c>
      <c r="J19" s="21">
        <f t="shared" si="3"/>
        <v>185.28</v>
      </c>
      <c r="K19" s="21">
        <f t="shared" si="3"/>
        <v>121.59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335.82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94</v>
      </c>
      <c r="C22" s="19">
        <f t="shared" ref="C22:AG23" si="5">+C16+C18+C20</f>
        <v>145</v>
      </c>
      <c r="D22" s="19">
        <f t="shared" si="5"/>
        <v>18</v>
      </c>
      <c r="E22" s="19">
        <f t="shared" si="5"/>
        <v>81</v>
      </c>
      <c r="F22" s="19">
        <f t="shared" si="5"/>
        <v>55</v>
      </c>
      <c r="G22" s="19">
        <f t="shared" si="5"/>
        <v>255</v>
      </c>
      <c r="H22" s="19">
        <f t="shared" si="5"/>
        <v>191</v>
      </c>
      <c r="I22" s="19">
        <f t="shared" si="5"/>
        <v>301</v>
      </c>
      <c r="J22" s="19">
        <f t="shared" si="5"/>
        <v>175</v>
      </c>
      <c r="K22" s="19">
        <f t="shared" si="5"/>
        <v>241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1556</v>
      </c>
    </row>
    <row r="23" spans="1:36" customFormat="1" x14ac:dyDescent="0.25">
      <c r="A23" s="46" t="s">
        <v>26</v>
      </c>
      <c r="B23" s="18">
        <f>+B17+B19+B21</f>
        <v>545.19999999999993</v>
      </c>
      <c r="C23" s="18">
        <f t="shared" si="5"/>
        <v>841</v>
      </c>
      <c r="D23" s="18">
        <f t="shared" si="5"/>
        <v>104.39999999999999</v>
      </c>
      <c r="E23" s="18">
        <f t="shared" si="5"/>
        <v>469.8</v>
      </c>
      <c r="F23" s="18">
        <f t="shared" si="5"/>
        <v>319</v>
      </c>
      <c r="G23" s="18">
        <f t="shared" si="5"/>
        <v>1479</v>
      </c>
      <c r="H23" s="18">
        <f t="shared" si="5"/>
        <v>1107.75</v>
      </c>
      <c r="I23" s="18">
        <f t="shared" si="5"/>
        <v>1745.8</v>
      </c>
      <c r="J23" s="18">
        <f t="shared" si="5"/>
        <v>1014.68</v>
      </c>
      <c r="K23" s="18">
        <f t="shared" si="5"/>
        <v>1397.59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9024.2199999999993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>
        <v>30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30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177.3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177.3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>
        <v>20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20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117.4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117.4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50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294.70000000000005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294.70000000000005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>
        <v>10.52</v>
      </c>
      <c r="E40" s="35"/>
      <c r="F40" s="35"/>
      <c r="G40" s="35"/>
      <c r="H40" s="35">
        <v>10.48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61.015999999999998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60.783999999999999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121.8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>
        <v>23.35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23.35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135.19650000000001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135.19650000000001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10.52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10.48</v>
      </c>
      <c r="I46" s="19">
        <f t="shared" si="19"/>
        <v>0</v>
      </c>
      <c r="J46" s="19">
        <f t="shared" si="19"/>
        <v>0</v>
      </c>
      <c r="K46" s="19">
        <f t="shared" si="19"/>
        <v>23.35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44.35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61.015999999999998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60.783999999999999</v>
      </c>
      <c r="I47" s="18">
        <f t="shared" si="19"/>
        <v>0</v>
      </c>
      <c r="J47" s="18">
        <f t="shared" si="19"/>
        <v>0</v>
      </c>
      <c r="K47" s="18">
        <f t="shared" si="19"/>
        <v>135.19650000000001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256.99650000000003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1141.8900000000001</v>
      </c>
      <c r="C49" s="43">
        <v>756.59</v>
      </c>
      <c r="D49" s="43">
        <v>221.07</v>
      </c>
      <c r="E49" s="43">
        <v>1029.75</v>
      </c>
      <c r="F49" s="43">
        <v>583.46</v>
      </c>
      <c r="G49" s="43">
        <v>0</v>
      </c>
      <c r="H49" s="43">
        <v>1336.41</v>
      </c>
      <c r="I49" s="43">
        <v>2751.8</v>
      </c>
      <c r="J49" s="43">
        <v>1306.76</v>
      </c>
      <c r="K49" s="43">
        <v>912.48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10040.209999999999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206.28</v>
      </c>
      <c r="C52" s="43">
        <v>45.7</v>
      </c>
      <c r="D52" s="43"/>
      <c r="E52" s="43"/>
      <c r="F52" s="43"/>
      <c r="G52" s="43">
        <v>1553.93</v>
      </c>
      <c r="H52" s="43">
        <v>1163.68</v>
      </c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2969.59</v>
      </c>
    </row>
    <row r="53" spans="1:34" x14ac:dyDescent="0.25">
      <c r="A53" s="17" t="s">
        <v>18</v>
      </c>
      <c r="B53" s="43">
        <v>409.27</v>
      </c>
      <c r="C53" s="43">
        <v>152.44999999999999</v>
      </c>
      <c r="D53" s="43">
        <v>37.22</v>
      </c>
      <c r="E53" s="43"/>
      <c r="F53" s="43">
        <v>27.39</v>
      </c>
      <c r="G53" s="43">
        <v>314</v>
      </c>
      <c r="H53" s="43">
        <v>255.49</v>
      </c>
      <c r="I53" s="43">
        <v>556.02</v>
      </c>
      <c r="J53" s="43"/>
      <c r="K53" s="43">
        <v>582.35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2334.19</v>
      </c>
    </row>
    <row r="54" spans="1:34" x14ac:dyDescent="0.25">
      <c r="A54" s="17" t="s">
        <v>114</v>
      </c>
      <c r="B54" s="43"/>
      <c r="C54" s="43"/>
      <c r="D54" s="43"/>
      <c r="E54" s="43"/>
      <c r="F54" s="43">
        <v>3.61</v>
      </c>
      <c r="G54" s="43">
        <v>72.83</v>
      </c>
      <c r="H54" s="43"/>
      <c r="I54" s="43">
        <v>4.6500000000000004</v>
      </c>
      <c r="J54" s="43">
        <v>80.28</v>
      </c>
      <c r="K54" s="43">
        <v>39.89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201.26</v>
      </c>
    </row>
    <row r="55" spans="1:34" x14ac:dyDescent="0.25">
      <c r="A55" s="17" t="s">
        <v>52</v>
      </c>
      <c r="B55" s="43">
        <v>0</v>
      </c>
      <c r="C55" s="43">
        <v>34.42</v>
      </c>
      <c r="D55" s="43">
        <v>0</v>
      </c>
      <c r="E55" s="43">
        <v>0</v>
      </c>
      <c r="F55" s="43">
        <v>20.53</v>
      </c>
      <c r="G55" s="43"/>
      <c r="H55" s="43"/>
      <c r="I55" s="43">
        <v>7.88</v>
      </c>
      <c r="J55" s="43">
        <v>130.06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192.89000000000001</v>
      </c>
    </row>
    <row r="56" spans="1:34" x14ac:dyDescent="0.25">
      <c r="A56" s="17" t="s">
        <v>2</v>
      </c>
      <c r="B56" s="43"/>
      <c r="C56" s="43"/>
      <c r="D56" s="43"/>
      <c r="E56" s="43"/>
      <c r="F56" s="43">
        <v>5.83</v>
      </c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5.83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>
        <v>41.51</v>
      </c>
      <c r="H58" s="43">
        <v>33.53</v>
      </c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75.039999999999992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2342.1400000000003</v>
      </c>
      <c r="C64" s="51">
        <f t="shared" ref="C64:AG64" si="21">+C15+C23+C31+C39+C47+C48+C49+C50+C51+C52+C53+C54+C55+C56+C57+C58+C59+C60+C61+C62+C63</f>
        <v>1855.1600000000003</v>
      </c>
      <c r="D64" s="51">
        <f t="shared" si="21"/>
        <v>458.20600000000002</v>
      </c>
      <c r="E64" s="51">
        <f t="shared" si="21"/>
        <v>1589.55</v>
      </c>
      <c r="F64" s="51">
        <f t="shared" si="21"/>
        <v>1243.82</v>
      </c>
      <c r="G64" s="51">
        <f t="shared" si="21"/>
        <v>3489.2700000000004</v>
      </c>
      <c r="H64" s="51">
        <f t="shared" si="21"/>
        <v>4141.1440000000002</v>
      </c>
      <c r="I64" s="51">
        <f t="shared" si="21"/>
        <v>5633.3499999999995</v>
      </c>
      <c r="J64" s="51">
        <f t="shared" si="21"/>
        <v>2649.2799999999997</v>
      </c>
      <c r="K64" s="51">
        <f t="shared" si="21"/>
        <v>3067.5064999999995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26469.426499999998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8 D</v>
      </c>
      <c r="K66" s="53" t="str">
        <f t="shared" si="22"/>
        <v>CAJA 9 N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2335.9899999999998</v>
      </c>
      <c r="C67" s="55">
        <f t="shared" ref="C67:L67" si="23">C12</f>
        <v>1853.84</v>
      </c>
      <c r="D67" s="55">
        <f t="shared" si="23"/>
        <v>456.53</v>
      </c>
      <c r="E67" s="55">
        <f t="shared" si="23"/>
        <v>1589.97</v>
      </c>
      <c r="F67" s="55">
        <f t="shared" si="23"/>
        <v>1236.6600000000001</v>
      </c>
      <c r="G67" s="55">
        <f t="shared" si="23"/>
        <v>3486.5</v>
      </c>
      <c r="H67" s="55">
        <f t="shared" si="23"/>
        <v>4143</v>
      </c>
      <c r="I67" s="55">
        <f t="shared" si="23"/>
        <v>5628.12</v>
      </c>
      <c r="J67" s="55">
        <f t="shared" si="23"/>
        <v>2646.22</v>
      </c>
      <c r="K67" s="55">
        <f t="shared" si="23"/>
        <v>3061.23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26438.06</v>
      </c>
    </row>
    <row r="68" spans="1:34" customFormat="1" x14ac:dyDescent="0.25">
      <c r="A68" s="56" t="s">
        <v>93</v>
      </c>
      <c r="B68" s="57">
        <f t="shared" ref="B68:AG68" si="24">+B13+B14</f>
        <v>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</v>
      </c>
    </row>
    <row r="69" spans="1:34" customFormat="1" x14ac:dyDescent="0.25">
      <c r="A69" s="56" t="s">
        <v>94</v>
      </c>
      <c r="B69" s="57">
        <f>+B67+B68</f>
        <v>2337.9899999999998</v>
      </c>
      <c r="C69" s="57">
        <f t="shared" ref="C69:AG69" si="25">+C67+C68</f>
        <v>1853.84</v>
      </c>
      <c r="D69" s="57">
        <f t="shared" si="25"/>
        <v>456.53</v>
      </c>
      <c r="E69" s="57">
        <f t="shared" si="25"/>
        <v>1589.97</v>
      </c>
      <c r="F69" s="57">
        <f t="shared" si="25"/>
        <v>1236.6600000000001</v>
      </c>
      <c r="G69" s="57">
        <f t="shared" si="25"/>
        <v>3486.5</v>
      </c>
      <c r="H69" s="57">
        <f t="shared" si="25"/>
        <v>4143</v>
      </c>
      <c r="I69" s="57">
        <f t="shared" si="25"/>
        <v>5628.12</v>
      </c>
      <c r="J69" s="57">
        <f t="shared" si="25"/>
        <v>2646.22</v>
      </c>
      <c r="K69" s="57">
        <f t="shared" si="25"/>
        <v>3061.23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26440.06</v>
      </c>
    </row>
    <row r="70" spans="1:34" customFormat="1" ht="15" customHeight="1" x14ac:dyDescent="0.25">
      <c r="A70" s="56" t="s">
        <v>95</v>
      </c>
      <c r="B70" s="55">
        <f t="shared" ref="B70:AG70" si="26">+B64-B69</f>
        <v>4.1500000000005457</v>
      </c>
      <c r="C70" s="55">
        <f t="shared" si="26"/>
        <v>1.3200000000003911</v>
      </c>
      <c r="D70" s="55">
        <f t="shared" si="26"/>
        <v>1.6760000000000446</v>
      </c>
      <c r="E70" s="55">
        <f t="shared" si="26"/>
        <v>-0.42000000000007276</v>
      </c>
      <c r="F70" s="55">
        <f t="shared" si="26"/>
        <v>7.1599999999998545</v>
      </c>
      <c r="G70" s="55">
        <f t="shared" si="26"/>
        <v>2.7700000000004366</v>
      </c>
      <c r="H70" s="55">
        <f t="shared" si="26"/>
        <v>-1.8559999999997672</v>
      </c>
      <c r="I70" s="55">
        <f t="shared" si="26"/>
        <v>5.2299999999995634</v>
      </c>
      <c r="J70" s="55">
        <f t="shared" si="26"/>
        <v>3.0599999999999454</v>
      </c>
      <c r="K70" s="55">
        <f t="shared" si="26"/>
        <v>6.276499999999487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29.366500000000428</v>
      </c>
    </row>
    <row r="71" spans="1:34" ht="112.5" customHeight="1" x14ac:dyDescent="0.25">
      <c r="A71" s="74" t="s">
        <v>96</v>
      </c>
      <c r="B71" s="14" t="s">
        <v>131</v>
      </c>
      <c r="C71" s="14"/>
      <c r="D71" s="14"/>
      <c r="E71" s="14"/>
      <c r="F71" s="14" t="s">
        <v>132</v>
      </c>
      <c r="G71" s="14"/>
      <c r="H71" s="14"/>
      <c r="I71" s="14"/>
      <c r="J71" s="14"/>
      <c r="K71" s="14" t="s">
        <v>133</v>
      </c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8" activePane="bottomRight" state="frozen"/>
      <selection pane="topRight" activeCell="B1" sqref="B1"/>
      <selection pane="bottomLeft" activeCell="A5" sqref="A5"/>
      <selection pane="bottomRight" activeCell="B70" sqref="B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1365.18</v>
      </c>
      <c r="C12" s="25">
        <v>1044</v>
      </c>
      <c r="D12" s="25">
        <v>3291.15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5700.33</v>
      </c>
      <c r="AI12" s="25">
        <v>5637.97</v>
      </c>
      <c r="AJ12" s="66">
        <f>+AI12-AH12</f>
        <v>-62.359999999999673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5.5</v>
      </c>
      <c r="C15" s="22">
        <v>0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5.5</v>
      </c>
    </row>
    <row r="16" spans="1:36" s="31" customFormat="1" x14ac:dyDescent="0.25">
      <c r="A16" s="29" t="s">
        <v>20</v>
      </c>
      <c r="B16" s="30">
        <v>106</v>
      </c>
      <c r="C16" s="30">
        <v>73</v>
      </c>
      <c r="D16" s="30">
        <v>247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426</v>
      </c>
      <c r="AJ16" s="67"/>
    </row>
    <row r="17" spans="1:36" customFormat="1" x14ac:dyDescent="0.25">
      <c r="A17" s="45" t="s">
        <v>27</v>
      </c>
      <c r="B17" s="21">
        <f>B16*$B$8</f>
        <v>614.79999999999995</v>
      </c>
      <c r="C17" s="21">
        <f>C16*$B$8</f>
        <v>423.4</v>
      </c>
      <c r="D17" s="21">
        <f t="shared" ref="D17:AG17" si="2">D16*$B$8</f>
        <v>1432.6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2470.7999999999997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106</v>
      </c>
      <c r="C22" s="19">
        <f t="shared" ref="C22:AG23" si="5">+C16+C18+C20</f>
        <v>73</v>
      </c>
      <c r="D22" s="19">
        <f t="shared" si="5"/>
        <v>247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426</v>
      </c>
    </row>
    <row r="23" spans="1:36" customFormat="1" x14ac:dyDescent="0.25">
      <c r="A23" s="46" t="s">
        <v>26</v>
      </c>
      <c r="B23" s="18">
        <f>+B17+B19+B21</f>
        <v>614.79999999999995</v>
      </c>
      <c r="C23" s="18">
        <f t="shared" si="5"/>
        <v>423.4</v>
      </c>
      <c r="D23" s="18">
        <f t="shared" si="5"/>
        <v>1432.6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2470.7999999999997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663.39</v>
      </c>
      <c r="C49" s="43">
        <v>601.53</v>
      </c>
      <c r="D49" s="43">
        <v>1547.86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2812.7799999999997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79.680000000000007</v>
      </c>
      <c r="C53" s="43">
        <v>70.599999999999994</v>
      </c>
      <c r="D53" s="43">
        <v>325.67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475.95000000000005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77.36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77.36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1363.3700000000001</v>
      </c>
      <c r="C64" s="51">
        <f t="shared" ref="C64:AG64" si="21">+C15+C23+C31+C39+C47+C48+C49+C50+C51+C52+C53+C54+C55+C56+C57+C58+C59+C60+C61+C62+C63</f>
        <v>1095.5299999999997</v>
      </c>
      <c r="D64" s="51">
        <f t="shared" si="21"/>
        <v>3383.4900000000002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5842.3899999999994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1365.18</v>
      </c>
      <c r="C67" s="55">
        <f t="shared" ref="C67:L67" si="23">C12</f>
        <v>1044</v>
      </c>
      <c r="D67" s="55">
        <f t="shared" si="23"/>
        <v>3291.15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5700.33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1365.18</v>
      </c>
      <c r="C69" s="57">
        <f t="shared" ref="C69:AG69" si="25">+C67+C68</f>
        <v>1044</v>
      </c>
      <c r="D69" s="57">
        <f t="shared" si="25"/>
        <v>3291.15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5700.33</v>
      </c>
    </row>
    <row r="70" spans="1:34" customFormat="1" ht="15" customHeight="1" x14ac:dyDescent="0.25">
      <c r="A70" s="56" t="s">
        <v>95</v>
      </c>
      <c r="B70" s="55">
        <f t="shared" ref="B70:AG70" si="26">+B64-B69</f>
        <v>-1.8099999999999454</v>
      </c>
      <c r="C70" s="55">
        <f t="shared" si="26"/>
        <v>51.529999999999745</v>
      </c>
      <c r="D70" s="55">
        <f t="shared" si="26"/>
        <v>92.340000000000146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142.05999999999995</v>
      </c>
    </row>
    <row r="71" spans="1:34" ht="95.25" customHeight="1" x14ac:dyDescent="0.25">
      <c r="A71" s="74" t="s">
        <v>96</v>
      </c>
      <c r="B71" s="14"/>
      <c r="C71" s="14" t="s">
        <v>134</v>
      </c>
      <c r="D71" s="14" t="s">
        <v>135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60" sqref="AI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1612.35</v>
      </c>
      <c r="C12" s="25">
        <v>3974.51</v>
      </c>
      <c r="D12" s="25">
        <v>2005.91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7592.77</v>
      </c>
      <c r="AI12" s="25">
        <v>7551.87</v>
      </c>
      <c r="AJ12" s="66">
        <f>+AI12-AH12</f>
        <v>-40.900000000000546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247.5</v>
      </c>
      <c r="C15" s="22">
        <v>390.5</v>
      </c>
      <c r="D15" s="22">
        <v>209.5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847.5</v>
      </c>
    </row>
    <row r="16" spans="1:36" s="31" customFormat="1" x14ac:dyDescent="0.25">
      <c r="A16" s="29" t="s">
        <v>20</v>
      </c>
      <c r="B16" s="30">
        <v>95</v>
      </c>
      <c r="C16" s="30">
        <v>178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273</v>
      </c>
      <c r="AJ16" s="67"/>
    </row>
    <row r="17" spans="1:36" customFormat="1" x14ac:dyDescent="0.25">
      <c r="A17" s="45" t="s">
        <v>27</v>
      </c>
      <c r="B17" s="21">
        <f>B16*$B$8</f>
        <v>551</v>
      </c>
      <c r="C17" s="21">
        <f>C16*$B$8</f>
        <v>1032.3999999999999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1583.3999999999999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95</v>
      </c>
      <c r="C22" s="19">
        <f t="shared" ref="C22:AG23" si="5">+C16+C18+C20</f>
        <v>178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273</v>
      </c>
    </row>
    <row r="23" spans="1:36" customFormat="1" x14ac:dyDescent="0.25">
      <c r="A23" s="46" t="s">
        <v>26</v>
      </c>
      <c r="B23" s="18">
        <f>+B17+B19+B21</f>
        <v>551</v>
      </c>
      <c r="C23" s="18">
        <f t="shared" si="5"/>
        <v>1032.3999999999999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1583.3999999999999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3.55</v>
      </c>
      <c r="C40" s="35">
        <v>2.4500000000000002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6</v>
      </c>
    </row>
    <row r="41" spans="1:34" customFormat="1" x14ac:dyDescent="0.25">
      <c r="A41" s="45" t="s">
        <v>44</v>
      </c>
      <c r="B41" s="21">
        <f>B40*$B$8</f>
        <v>20.59</v>
      </c>
      <c r="C41" s="21">
        <f t="shared" ref="C41:AG41" si="16">C40*$B$8</f>
        <v>14.21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34.799999999999997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3.55</v>
      </c>
      <c r="C46" s="19">
        <f t="shared" ref="C46:AG47" si="19">+C40+C42+C44</f>
        <v>2.4500000000000002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</v>
      </c>
    </row>
    <row r="47" spans="1:34" customFormat="1" x14ac:dyDescent="0.25">
      <c r="A47" s="46" t="s">
        <v>48</v>
      </c>
      <c r="B47" s="18">
        <f>+B41+B43+B45</f>
        <v>20.59</v>
      </c>
      <c r="C47" s="18">
        <f t="shared" si="19"/>
        <v>14.21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34.799999999999997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383.94</v>
      </c>
      <c r="C49" s="43">
        <v>1738.12</v>
      </c>
      <c r="D49" s="43">
        <v>1053.7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3175.76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409.44</v>
      </c>
      <c r="C53" s="43">
        <v>788.41</v>
      </c>
      <c r="D53" s="43">
        <v>732.62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1930.4699999999998</v>
      </c>
    </row>
    <row r="54" spans="1:34" x14ac:dyDescent="0.25">
      <c r="A54" s="17" t="s">
        <v>114</v>
      </c>
      <c r="B54" s="43"/>
      <c r="C54" s="43"/>
      <c r="D54" s="43">
        <v>11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11</v>
      </c>
    </row>
    <row r="55" spans="1:34" x14ac:dyDescent="0.25">
      <c r="A55" s="17" t="s">
        <v>52</v>
      </c>
      <c r="B55" s="43"/>
      <c r="C55" s="43">
        <v>12.83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12.83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1612.47</v>
      </c>
      <c r="C64" s="51">
        <f t="shared" ref="C64:AG64" si="21">+C15+C23+C31+C39+C47+C48+C49+C50+C51+C52+C53+C54+C55+C56+C57+C58+C59+C60+C61+C62+C63</f>
        <v>3976.4699999999993</v>
      </c>
      <c r="D64" s="51">
        <f t="shared" si="21"/>
        <v>2006.8200000000002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7595.76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1612.35</v>
      </c>
      <c r="C67" s="55">
        <f t="shared" ref="C67:L67" si="23">C12</f>
        <v>3974.51</v>
      </c>
      <c r="D67" s="55">
        <f t="shared" si="23"/>
        <v>2005.91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7592.77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1612.35</v>
      </c>
      <c r="C69" s="57">
        <f t="shared" ref="C69:AG69" si="25">+C67+C68</f>
        <v>3974.51</v>
      </c>
      <c r="D69" s="57">
        <f t="shared" si="25"/>
        <v>2005.91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7592.77</v>
      </c>
    </row>
    <row r="70" spans="1:34" customFormat="1" ht="15" customHeight="1" x14ac:dyDescent="0.25">
      <c r="A70" s="56" t="s">
        <v>95</v>
      </c>
      <c r="B70" s="55">
        <f t="shared" ref="B70:AG70" si="26">+B64-B69</f>
        <v>0.12000000000011823</v>
      </c>
      <c r="C70" s="55">
        <f t="shared" si="26"/>
        <v>1.9599999999991269</v>
      </c>
      <c r="D70" s="55">
        <f t="shared" si="26"/>
        <v>0.91000000000008185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2.989999999999327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409.56</v>
      </c>
      <c r="C12" s="25">
        <v>1662.31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2071.87</v>
      </c>
      <c r="AI12" s="25">
        <v>43.71</v>
      </c>
      <c r="AJ12" s="66">
        <f>+AI12-AH12</f>
        <v>-2028.1599999999999</v>
      </c>
    </row>
    <row r="13" spans="1:36" ht="19.5" customHeight="1" x14ac:dyDescent="0.25">
      <c r="A13" s="24" t="s">
        <v>117</v>
      </c>
      <c r="B13" s="25"/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</v>
      </c>
      <c r="C15" s="22">
        <v>104.5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113.5</v>
      </c>
    </row>
    <row r="16" spans="1:36" s="31" customFormat="1" x14ac:dyDescent="0.25">
      <c r="A16" s="29" t="s">
        <v>20</v>
      </c>
      <c r="B16" s="30">
        <v>32</v>
      </c>
      <c r="C16" s="30">
        <v>140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172</v>
      </c>
      <c r="AJ16" s="67"/>
    </row>
    <row r="17" spans="1:36" customFormat="1" x14ac:dyDescent="0.25">
      <c r="A17" s="45" t="s">
        <v>27</v>
      </c>
      <c r="B17" s="21">
        <f>B16*$B$8</f>
        <v>185.6</v>
      </c>
      <c r="C17" s="21">
        <f>C16*$B$8</f>
        <v>812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997.6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32</v>
      </c>
      <c r="C22" s="19">
        <f t="shared" ref="C22:AG23" si="5">+C16+C18+C20</f>
        <v>140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172</v>
      </c>
    </row>
    <row r="23" spans="1:36" customFormat="1" x14ac:dyDescent="0.25">
      <c r="A23" s="46" t="s">
        <v>26</v>
      </c>
      <c r="B23" s="18">
        <f>+B17+B19+B21</f>
        <v>185.6</v>
      </c>
      <c r="C23" s="18">
        <f t="shared" si="5"/>
        <v>812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997.6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12.04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12.04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69.831999999999994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69.831999999999994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12.04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12.04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69.831999999999994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69.831999999999994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196.76</v>
      </c>
      <c r="C49" s="43">
        <v>605.29999999999995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802.06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1.1599999999999999</v>
      </c>
      <c r="C53" s="43">
        <v>43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44.16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18.329999999999998</v>
      </c>
      <c r="C55" s="43">
        <v>42.17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60.5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410.85</v>
      </c>
      <c r="C64" s="51">
        <f t="shared" ref="C64:AG64" si="21">+C15+C23+C31+C39+C47+C48+C49+C50+C51+C52+C53+C54+C55+C56+C57+C58+C59+C60+C61+C62+C63</f>
        <v>1676.8020000000001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2087.652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409.56</v>
      </c>
      <c r="C67" s="55">
        <f t="shared" ref="C67:L67" si="23">C12</f>
        <v>1662.31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2071.87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409.56</v>
      </c>
      <c r="C69" s="57">
        <f t="shared" ref="C69:AG69" si="25">+C67+C68</f>
        <v>1674.31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2083.87</v>
      </c>
    </row>
    <row r="70" spans="1:34" customFormat="1" ht="15" customHeight="1" x14ac:dyDescent="0.25">
      <c r="A70" s="56" t="s">
        <v>95</v>
      </c>
      <c r="B70" s="55">
        <f t="shared" ref="B70:AG70" si="26">+B64-B69</f>
        <v>1.2900000000000205</v>
      </c>
      <c r="C70" s="55">
        <f t="shared" si="26"/>
        <v>2.4920000000001892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3.7820000000002096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686.66</v>
      </c>
      <c r="C12" s="25">
        <v>735.42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1422.08</v>
      </c>
      <c r="AI12" s="25"/>
      <c r="AJ12" s="66">
        <f>+AI12-AH12</f>
        <v>-1422.08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13.5</v>
      </c>
      <c r="C15" s="22">
        <v>21.5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35</v>
      </c>
    </row>
    <row r="16" spans="1:36" s="31" customFormat="1" x14ac:dyDescent="0.25">
      <c r="A16" s="29" t="s">
        <v>20</v>
      </c>
      <c r="B16" s="30">
        <v>12</v>
      </c>
      <c r="C16" s="30">
        <v>74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86</v>
      </c>
      <c r="AJ16" s="67"/>
    </row>
    <row r="17" spans="1:36" customFormat="1" x14ac:dyDescent="0.25">
      <c r="A17" s="45" t="s">
        <v>27</v>
      </c>
      <c r="B17" s="21">
        <f>B16*$B$8</f>
        <v>69.599999999999994</v>
      </c>
      <c r="C17" s="21">
        <f>C16*$B$8</f>
        <v>429.2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498.79999999999995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</v>
      </c>
      <c r="C22" s="19">
        <f t="shared" ref="C22:AG23" si="5">+C16+C18+C20</f>
        <v>74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86</v>
      </c>
    </row>
    <row r="23" spans="1:36" customFormat="1" x14ac:dyDescent="0.25">
      <c r="A23" s="46" t="s">
        <v>26</v>
      </c>
      <c r="B23" s="18">
        <f>+B17+B19+B21</f>
        <v>69.599999999999994</v>
      </c>
      <c r="C23" s="18">
        <f t="shared" si="5"/>
        <v>429.2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498.79999999999995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520.52</v>
      </c>
      <c r="C49" s="43">
        <v>235.05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755.56999999999994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57.8</v>
      </c>
      <c r="C53" s="43">
        <v>50.06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107.86</v>
      </c>
    </row>
    <row r="54" spans="1:34" x14ac:dyDescent="0.25">
      <c r="A54" s="17" t="s">
        <v>114</v>
      </c>
      <c r="B54" s="43">
        <v>14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14</v>
      </c>
    </row>
    <row r="55" spans="1:34" x14ac:dyDescent="0.25">
      <c r="A55" s="17" t="s">
        <v>52</v>
      </c>
      <c r="B55" s="43">
        <v>11.91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11.91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687.32999999999993</v>
      </c>
      <c r="C64" s="51">
        <f t="shared" ref="C64:AG64" si="21">+C15+C23+C31+C39+C47+C48+C49+C50+C51+C52+C53+C54+C55+C56+C57+C58+C59+C60+C61+C62+C63</f>
        <v>735.81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1423.1399999999999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686.66</v>
      </c>
      <c r="C67" s="55">
        <f t="shared" ref="C67:L67" si="23">C12</f>
        <v>735.42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1422.08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686.66</v>
      </c>
      <c r="C69" s="57">
        <f t="shared" ref="C69:AG69" si="25">+C67+C68</f>
        <v>735.42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1422.08</v>
      </c>
    </row>
    <row r="70" spans="1:34" customFormat="1" ht="15" customHeight="1" x14ac:dyDescent="0.25">
      <c r="A70" s="56" t="s">
        <v>95</v>
      </c>
      <c r="B70" s="55">
        <f t="shared" ref="B70:AG70" si="26">+B64-B69</f>
        <v>0.66999999999995907</v>
      </c>
      <c r="C70" s="55">
        <f t="shared" si="26"/>
        <v>0.38999999999998636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1.0599999999999454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5.8</v>
      </c>
      <c r="C8" s="1" t="s">
        <v>38</v>
      </c>
      <c r="D8" s="2">
        <v>5.91</v>
      </c>
    </row>
    <row r="9" spans="1:36" x14ac:dyDescent="0.25">
      <c r="A9" s="1" t="s">
        <v>22</v>
      </c>
      <c r="B9" s="23">
        <v>5.78</v>
      </c>
      <c r="C9" s="1" t="s">
        <v>39</v>
      </c>
      <c r="D9" s="23">
        <v>5.87</v>
      </c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2404.9</v>
      </c>
      <c r="C12" s="25">
        <v>2714.96</v>
      </c>
      <c r="D12" s="25">
        <v>3332.54</v>
      </c>
      <c r="E12" s="25">
        <v>2798.42</v>
      </c>
      <c r="F12" s="25">
        <v>1509.65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12760.470000000001</v>
      </c>
      <c r="AI12" s="25">
        <v>12643.47</v>
      </c>
      <c r="AJ12" s="66">
        <f>+AI12-AH12</f>
        <v>-117.00000000000182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142.5</v>
      </c>
      <c r="C15" s="22">
        <v>153</v>
      </c>
      <c r="D15" s="22">
        <v>320</v>
      </c>
      <c r="E15" s="22">
        <v>495.5</v>
      </c>
      <c r="F15" s="22">
        <v>421.5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1532.5</v>
      </c>
    </row>
    <row r="16" spans="1:36" s="31" customFormat="1" x14ac:dyDescent="0.25">
      <c r="A16" s="29" t="s">
        <v>20</v>
      </c>
      <c r="B16" s="30">
        <v>121</v>
      </c>
      <c r="C16" s="30">
        <v>44</v>
      </c>
      <c r="D16" s="30">
        <v>217</v>
      </c>
      <c r="E16" s="30">
        <v>152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534</v>
      </c>
      <c r="AJ16" s="67"/>
    </row>
    <row r="17" spans="1:36" customFormat="1" x14ac:dyDescent="0.25">
      <c r="A17" s="45" t="s">
        <v>27</v>
      </c>
      <c r="B17" s="21">
        <f>B16*$B$8</f>
        <v>701.8</v>
      </c>
      <c r="C17" s="21">
        <f>C16*$B$8</f>
        <v>255.2</v>
      </c>
      <c r="D17" s="21">
        <f t="shared" ref="D17:AG17" si="2">D16*$B$8</f>
        <v>1258.5999999999999</v>
      </c>
      <c r="E17" s="21">
        <f t="shared" si="2"/>
        <v>881.6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3097.2</v>
      </c>
    </row>
    <row r="18" spans="1:36" s="31" customFormat="1" x14ac:dyDescent="0.25">
      <c r="A18" s="29" t="s">
        <v>23</v>
      </c>
      <c r="B18" s="32">
        <v>10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</v>
      </c>
      <c r="AJ18" s="67"/>
    </row>
    <row r="19" spans="1:36" customFormat="1" x14ac:dyDescent="0.25">
      <c r="A19" s="45" t="s">
        <v>27</v>
      </c>
      <c r="B19" s="21">
        <f>B18*$B$9</f>
        <v>57.800000000000004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57.800000000000004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131</v>
      </c>
      <c r="C22" s="19">
        <f t="shared" ref="C22:AG23" si="5">+C16+C18+C20</f>
        <v>44</v>
      </c>
      <c r="D22" s="19">
        <f t="shared" si="5"/>
        <v>217</v>
      </c>
      <c r="E22" s="19">
        <f t="shared" si="5"/>
        <v>152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544</v>
      </c>
    </row>
    <row r="23" spans="1:36" customFormat="1" x14ac:dyDescent="0.25">
      <c r="A23" s="46" t="s">
        <v>26</v>
      </c>
      <c r="B23" s="18">
        <f>+B17+B19+B21</f>
        <v>759.59999999999991</v>
      </c>
      <c r="C23" s="18">
        <f t="shared" si="5"/>
        <v>255.2</v>
      </c>
      <c r="D23" s="18">
        <f t="shared" si="5"/>
        <v>1258.5999999999999</v>
      </c>
      <c r="E23" s="18">
        <f t="shared" si="5"/>
        <v>881.6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3154.9999999999995</v>
      </c>
    </row>
    <row r="24" spans="1:36" x14ac:dyDescent="0.25">
      <c r="A24" s="13" t="s">
        <v>28</v>
      </c>
      <c r="B24" s="33"/>
      <c r="C24" s="33">
        <v>10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59.1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59.1</v>
      </c>
    </row>
    <row r="26" spans="1:36" x14ac:dyDescent="0.25">
      <c r="A26" s="13" t="s">
        <v>29</v>
      </c>
      <c r="B26" s="34"/>
      <c r="C26" s="34">
        <v>40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40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234.8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234.8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293.90000000000003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293.90000000000003</v>
      </c>
    </row>
    <row r="32" spans="1:36" x14ac:dyDescent="0.25">
      <c r="A32" s="13" t="s">
        <v>34</v>
      </c>
      <c r="B32" s="35"/>
      <c r="C32" s="35">
        <v>150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150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870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870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150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150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870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870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1077.77</v>
      </c>
      <c r="C49" s="43"/>
      <c r="D49" s="43"/>
      <c r="E49" s="43"/>
      <c r="F49" s="43">
        <v>1090.6400000000001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2168.41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765.45</v>
      </c>
      <c r="D52" s="43">
        <v>1378.13</v>
      </c>
      <c r="E52" s="43">
        <v>1313.59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3457.17</v>
      </c>
    </row>
    <row r="53" spans="1:34" x14ac:dyDescent="0.25">
      <c r="A53" s="17" t="s">
        <v>18</v>
      </c>
      <c r="B53" s="43">
        <v>204.9</v>
      </c>
      <c r="C53" s="43">
        <v>344.85</v>
      </c>
      <c r="D53" s="43">
        <v>294.45</v>
      </c>
      <c r="E53" s="43">
        <v>116.05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960.25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224.76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224.76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>
        <v>36.78</v>
      </c>
      <c r="D59" s="43">
        <v>85.99</v>
      </c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122.77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2409.5299999999997</v>
      </c>
      <c r="C64" s="51">
        <f t="shared" ref="C64:AG64" si="21">+C15+C23+C31+C39+C47+C48+C49+C50+C51+C52+C53+C54+C55+C56+C57+C58+C59+C60+C61+C62+C63</f>
        <v>2719.1800000000003</v>
      </c>
      <c r="D64" s="51">
        <f t="shared" si="21"/>
        <v>3337.1699999999996</v>
      </c>
      <c r="E64" s="51">
        <f t="shared" si="21"/>
        <v>2806.74</v>
      </c>
      <c r="F64" s="51">
        <f t="shared" si="21"/>
        <v>1512.14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12784.759999999998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2 N</v>
      </c>
      <c r="E66" s="53" t="str">
        <f t="shared" si="22"/>
        <v>CAJA 3 N</v>
      </c>
      <c r="F66" s="53" t="str">
        <f t="shared" si="22"/>
        <v>CAJA 4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2404.9</v>
      </c>
      <c r="C67" s="55">
        <f t="shared" ref="C67:L67" si="23">C12</f>
        <v>2714.96</v>
      </c>
      <c r="D67" s="55">
        <f t="shared" si="23"/>
        <v>3332.54</v>
      </c>
      <c r="E67" s="55">
        <f t="shared" si="23"/>
        <v>2798.42</v>
      </c>
      <c r="F67" s="55">
        <f t="shared" si="23"/>
        <v>1509.65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12760.470000000001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2404.9</v>
      </c>
      <c r="C69" s="57">
        <f t="shared" ref="C69:AG69" si="25">+C67+C68</f>
        <v>2714.96</v>
      </c>
      <c r="D69" s="57">
        <f t="shared" si="25"/>
        <v>3332.54</v>
      </c>
      <c r="E69" s="57">
        <f t="shared" si="25"/>
        <v>2798.42</v>
      </c>
      <c r="F69" s="57">
        <f t="shared" si="25"/>
        <v>1509.65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12760.470000000001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4.6299999999996544</v>
      </c>
      <c r="C70" s="55">
        <f t="shared" si="26"/>
        <v>4.2200000000002547</v>
      </c>
      <c r="D70" s="55">
        <f t="shared" si="26"/>
        <v>4.6299999999996544</v>
      </c>
      <c r="E70" s="55">
        <f t="shared" si="26"/>
        <v>8.319999999999709</v>
      </c>
      <c r="F70" s="55">
        <f t="shared" si="26"/>
        <v>2.4900000000000091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24.289999999999281</v>
      </c>
    </row>
    <row r="71" spans="1:34" ht="94.5" customHeight="1" x14ac:dyDescent="0.25">
      <c r="A71" s="74" t="s">
        <v>96</v>
      </c>
      <c r="B71" s="14"/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137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2022-08-05T18:24:05Z</dcterms:modified>
</cp:coreProperties>
</file>