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8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AH23" i="149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39" i="148" l="1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C69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39" i="40" l="1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D69" i="40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H39" i="40" l="1"/>
  <c r="J39" i="40"/>
  <c r="K47" i="40"/>
  <c r="G47" i="40"/>
  <c r="G64" i="40" s="1"/>
  <c r="G70" i="40" s="1"/>
  <c r="G23" i="40"/>
  <c r="F39" i="40"/>
  <c r="E23" i="40"/>
  <c r="E64" i="40" s="1"/>
  <c r="E70" i="40" s="1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<sst xmlns="http://schemas.openxmlformats.org/spreadsheetml/2006/main" count="743" uniqueCount="136">
  <si>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</si>
  <si>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</si>
  <si>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</si>
  <si>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</si>
  <si>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</si>
  <si>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</si>
  <si>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</si>
  <si>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</si>
  <si>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</si>
  <si>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</si>
  <si>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</si>
  <si>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</si>
  <si>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</si>
  <si>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</si>
  <si>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</si>
  <si>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</si>
  <si>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</si>
  <si>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</si>
  <si>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</si>
  <si>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</si>
  <si>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</si>
  <si>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</si>
  <si>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</si>
  <si>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</si>
  <si>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</si>
  <si>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</si>
  <si>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</si>
  <si>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</si>
  <si>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</si>
  <si>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</si>
  <si>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</si>
  <si>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</si>
  <si>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</si>
  <si>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</si>
  <si>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</si>
  <si>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</si>
  <si>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</si>
  <si>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</si>
  <si>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</si>
  <si>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</si>
  <si>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</si>
  <si>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</si>
  <si>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</si>
  <si>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</si>
  <si>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</si>
  <si>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</si>
  <si>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</si>
  <si>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</si>
  <si>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</si>
  <si>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</si>
  <si>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</si>
  <si>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</si>
  <si>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</si>
  <si>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</si>
  <si>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</si>
  <si>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</si>
  <si>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</si>
  <si>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</si>
  <si>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</si>
  <si>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</si>
  <si>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</si>
  <si>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</si>
  <si>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</si>
  <si>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</si>
  <si>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</si>
  <si>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</si>
  <si>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</si>
  <si>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</si>
  <si>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</si>
  <si>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</si>
  <si>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</si>
  <si>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</si>
  <si>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</si>
  <si>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</si>
  <si>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</si>
  <si>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</si>
  <si>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</si>
  <si>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</si>
  <si>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</si>
  <si>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</si>
  <si>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</si>
  <si>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</si>
  <si>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</si>
  <si>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</si>
  <si>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</si>
  <si>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</si>
  <si>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</si>
  <si>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</si>
  <si>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</si>
  <si>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</si>
  <si>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</si>
  <si>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</si>
  <si>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</si>
  <si>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</si>
  <si>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</si>
  <si>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</si>
  <si>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</si>
  <si>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</si>
  <si>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</si>
  <si>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</si>
  <si>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</si>
  <si>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</si>
  <si>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</si>
  <si>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</si>
  <si>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</si>
  <si>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</si>
  <si>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</si>
  <si>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</si>
  <si>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</si>
  <si>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</si>
  <si>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</si>
  <si>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</si>
  <si>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</si>
  <si>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</si>
  <si>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</si>
  <si>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</si>
  <si>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</si>
  <si>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</si>
  <si>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</si>
  <si>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</si>
  <si>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</si>
  <si>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</si>
  <si>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</si>
  <si>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NOTA A CREDITO 5$</t>
  </si>
  <si>
    <t>MAL REGISTRO 0.89$</t>
  </si>
  <si>
    <t>66.00F/C</t>
  </si>
  <si>
    <t>10.50F/C</t>
  </si>
  <si>
    <t>11.50f/c</t>
  </si>
  <si>
    <t>EN EFECTIVO</t>
  </si>
  <si>
    <t>100.00F/C</t>
  </si>
  <si>
    <t>18.00F/C</t>
  </si>
  <si>
    <t>33.00F/C</t>
  </si>
  <si>
    <t xml:space="preserve">SOBRANTE 6.00 </t>
  </si>
  <si>
    <t>3.00F/C</t>
  </si>
  <si>
    <t xml:space="preserve">185$ ZELLE MAL REGISTRO </t>
  </si>
  <si>
    <t>65$ ZELLE QUEDA PENDIENTE X CONSUMIR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</si>
</sst>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51616.44</v>
      </c>
      <c r="C2" s="42">
        <f>MODELO!AH12</f>
        <v>25645.85</v>
      </c>
      <c r="D2" s="42">
        <f>EXQUISITECES!AH12</f>
        <v>7244.3899999999994</v>
      </c>
      <c r="E2" s="42">
        <f>HOYADA!AH12</f>
        <v>8003.1900000000005</v>
      </c>
      <c r="F2" s="42">
        <f>FARMASTOP!AH12</f>
        <v>2086.9300000000003</v>
      </c>
      <c r="G2" s="42">
        <f>BOCAS!AH12</f>
        <v>2277.11</v>
      </c>
      <c r="H2" s="42">
        <f>LAGUNETICA!AH12</f>
        <v>13869.920000000002</v>
      </c>
      <c r="I2" s="42">
        <f>SANANTONIO!AH12</f>
        <v>0</v>
      </c>
      <c r="J2" s="42">
        <f>SUM(B2:I2)</f>
        <v>110743.83000000002</v>
      </c>
    </row>
    <row r="3" spans="1:10" x14ac:dyDescent="0.25">
      <c r="A3" s="45" t="s">
        <v>0</v>
      </c>
      <c r="B3" s="42">
        <f>AUTOMERCADO!AH15</f>
        <v>1198</v>
      </c>
      <c r="C3" s="42">
        <f>MODELO!AH15</f>
        <v>917.5</v>
      </c>
      <c r="D3" s="42">
        <f>EXQUISITECES!AH15</f>
        <v>447.5</v>
      </c>
      <c r="E3" s="42">
        <f>HOYADA!AH15</f>
        <v>1207.5</v>
      </c>
      <c r="F3" s="42">
        <f>FARMASTOP!AH15</f>
        <v>122.5</v>
      </c>
      <c r="G3" s="42">
        <f>BOCAS!AH15</f>
        <v>203</v>
      </c>
      <c r="H3" s="42">
        <f>LAGUNETICA!AH15</f>
        <v>1054</v>
      </c>
      <c r="I3" s="42">
        <f>SANANTONIO!AH15</f>
        <v>0</v>
      </c>
      <c r="J3" s="42">
        <f t="shared" ref="J3:J52" si="0">SUM(B3:I3)</f>
        <v>5150</v>
      </c>
    </row>
    <row r="4" spans="1:10" x14ac:dyDescent="0.25">
      <c r="A4" s="70" t="s">
        <v>20</v>
      </c>
      <c r="B4" s="42">
        <f>AUTOMERCADO!AH16</f>
        <v>2148</v>
      </c>
      <c r="C4" s="42">
        <f>MODELO!AH16</f>
        <v>929</v>
      </c>
      <c r="D4" s="42">
        <f>EXQUISITECES!AH16</f>
        <v>234</v>
      </c>
      <c r="E4" s="42">
        <f>HOYADA!AH16</f>
        <v>32</v>
      </c>
      <c r="F4" s="42">
        <f>FARMASTOP!AH16</f>
        <v>67</v>
      </c>
      <c r="G4" s="42">
        <f>BOCAS!AH16</f>
        <v>24</v>
      </c>
      <c r="H4" s="42">
        <f>LAGUNETICA!AH16</f>
        <v>500</v>
      </c>
      <c r="I4" s="42">
        <f>SANANTONIO!AH16</f>
        <v>0</v>
      </c>
      <c r="J4" s="42">
        <f t="shared" si="0"/>
        <v>3934</v>
      </c>
    </row>
    <row r="5" spans="1:10" x14ac:dyDescent="0.25">
      <c r="A5" s="45" t="s">
        <v>27</v>
      </c>
      <c r="B5" s="42">
        <f>AUTOMERCADO!AH17</f>
        <v>12436.92</v>
      </c>
      <c r="C5" s="42">
        <f>MODELO!AH17</f>
        <v>5378.9100000000008</v>
      </c>
      <c r="D5" s="42">
        <f>EXQUISITECES!AH17</f>
        <v>1354.8600000000001</v>
      </c>
      <c r="E5" s="42">
        <f>HOYADA!AH17</f>
        <v>186.88</v>
      </c>
      <c r="F5" s="42">
        <f>FARMASTOP!AH17</f>
        <v>387.92999999999995</v>
      </c>
      <c r="G5" s="42">
        <f>BOCAS!AH17</f>
        <v>138.96</v>
      </c>
      <c r="H5" s="42">
        <f>LAGUNETICA!AH17</f>
        <v>2920</v>
      </c>
      <c r="I5" s="42">
        <f>SANANTONIO!AH17</f>
        <v>0</v>
      </c>
      <c r="J5" s="42">
        <f t="shared" si="0"/>
        <v>22804.460000000003</v>
      </c>
    </row>
    <row r="6" spans="1:10" x14ac:dyDescent="0.25">
      <c r="A6" s="70" t="s">
        <v>23</v>
      </c>
      <c r="B6" s="42">
        <f>AUTOMERCADO!AH18</f>
        <v>1732</v>
      </c>
      <c r="C6" s="42">
        <f>MODELO!AH18</f>
        <v>701</v>
      </c>
      <c r="D6" s="42">
        <f>EXQUISITECES!AH18</f>
        <v>152</v>
      </c>
      <c r="E6" s="42">
        <f>HOYADA!AH18</f>
        <v>278</v>
      </c>
      <c r="F6" s="42">
        <f>FARMASTOP!AH18</f>
        <v>31</v>
      </c>
      <c r="G6" s="42">
        <f>BOCAS!AH18</f>
        <v>134</v>
      </c>
      <c r="H6" s="42">
        <f>LAGUNETICA!AH18</f>
        <v>357</v>
      </c>
      <c r="I6" s="42">
        <f>SANANTONIO!AH18</f>
        <v>0</v>
      </c>
      <c r="J6" s="42">
        <f t="shared" si="0"/>
        <v>3385</v>
      </c>
    </row>
    <row r="7" spans="1:10" x14ac:dyDescent="0.25">
      <c r="A7" s="45" t="s">
        <v>27</v>
      </c>
      <c r="B7" s="42">
        <f>AUTOMERCADO!AH19</f>
        <v>10114.880000000001</v>
      </c>
      <c r="C7" s="42">
        <f>MODELO!AH19</f>
        <v>4093.84</v>
      </c>
      <c r="D7" s="42">
        <f>EXQUISITECES!AH19</f>
        <v>887.68</v>
      </c>
      <c r="E7" s="42">
        <f>HOYADA!AH19</f>
        <v>1609.62</v>
      </c>
      <c r="F7" s="42">
        <f>FARMASTOP!AH19</f>
        <v>181.04</v>
      </c>
      <c r="G7" s="42">
        <f>BOCAS!AH19</f>
        <v>782.56</v>
      </c>
      <c r="H7" s="42">
        <f>LAGUNETICA!AH19</f>
        <v>2067.0300000000002</v>
      </c>
      <c r="I7" s="42">
        <f>SANANTONIO!AH19</f>
        <v>0</v>
      </c>
      <c r="J7" s="42">
        <f t="shared" si="0"/>
        <v>19736.650000000001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2</v>
      </c>
      <c r="I8" s="42">
        <f>SANANTONIO!AH20</f>
        <v>0</v>
      </c>
      <c r="J8" s="42">
        <f t="shared" si="0"/>
        <v>2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11.6</v>
      </c>
      <c r="I9" s="42">
        <f>SANANTONIO!AH21</f>
        <v>0</v>
      </c>
      <c r="J9" s="42">
        <f t="shared" si="0"/>
        <v>11.6</v>
      </c>
    </row>
    <row r="10" spans="1:10" x14ac:dyDescent="0.25">
      <c r="A10" s="46" t="s">
        <v>25</v>
      </c>
      <c r="B10" s="42">
        <f>AUTOMERCADO!AH22</f>
        <v>3880</v>
      </c>
      <c r="C10" s="42">
        <f>MODELO!AH22</f>
        <v>1630</v>
      </c>
      <c r="D10" s="42">
        <f>EXQUISITECES!AH22</f>
        <v>386</v>
      </c>
      <c r="E10" s="42">
        <f>HOYADA!AH22</f>
        <v>310</v>
      </c>
      <c r="F10" s="42">
        <f>FARMASTOP!AH22</f>
        <v>98</v>
      </c>
      <c r="G10" s="42">
        <f>BOCAS!AH22</f>
        <v>158</v>
      </c>
      <c r="H10" s="42">
        <f>LAGUNETICA!AH22</f>
        <v>859</v>
      </c>
      <c r="I10" s="42">
        <f>SANANTONIO!AH22</f>
        <v>0</v>
      </c>
      <c r="J10" s="42">
        <f t="shared" si="0"/>
        <v>7321</v>
      </c>
    </row>
    <row r="11" spans="1:10" x14ac:dyDescent="0.25">
      <c r="A11" s="46" t="s">
        <v>26</v>
      </c>
      <c r="B11" s="42">
        <f>AUTOMERCADO!AH23</f>
        <v>22551.800000000007</v>
      </c>
      <c r="C11" s="42">
        <f>MODELO!AH23</f>
        <v>9472.75</v>
      </c>
      <c r="D11" s="42">
        <f>EXQUISITECES!AH23</f>
        <v>2242.54</v>
      </c>
      <c r="E11" s="42">
        <f>HOYADA!AH23</f>
        <v>1796.5</v>
      </c>
      <c r="F11" s="42">
        <f>FARMASTOP!AH23</f>
        <v>568.97</v>
      </c>
      <c r="G11" s="42">
        <f>BOCAS!AH23</f>
        <v>921.52</v>
      </c>
      <c r="H11" s="42">
        <f>LAGUNETICA!AH23</f>
        <v>4998.6299999999992</v>
      </c>
      <c r="I11" s="42">
        <f>SANANTONIO!AH23</f>
        <v>0</v>
      </c>
      <c r="J11" s="42">
        <f t="shared" si="0"/>
        <v>42552.71</v>
      </c>
    </row>
    <row r="12" spans="1:10" x14ac:dyDescent="0.25">
      <c r="A12" s="45" t="s">
        <v>28</v>
      </c>
      <c r="B12" s="42">
        <f>AUTOMERCADO!AH24</f>
        <v>50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50</v>
      </c>
    </row>
    <row r="13" spans="1:10" x14ac:dyDescent="0.25">
      <c r="A13" s="45" t="s">
        <v>31</v>
      </c>
      <c r="B13" s="42">
        <f>AUTOMERCADO!AH25</f>
        <v>298.5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298.5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50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50</v>
      </c>
    </row>
    <row r="19" spans="1:10" x14ac:dyDescent="0.25">
      <c r="A19" s="46" t="s">
        <v>33</v>
      </c>
      <c r="B19" s="42">
        <f>AUTOMERCADO!AH31</f>
        <v>298.5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298.5</v>
      </c>
    </row>
    <row r="20" spans="1:10" x14ac:dyDescent="0.25">
      <c r="A20" s="45" t="s">
        <v>34</v>
      </c>
      <c r="B20" s="42">
        <f>AUTOMERCADO!AH32</f>
        <v>221.97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221.97</v>
      </c>
    </row>
    <row r="21" spans="1:10" x14ac:dyDescent="0.25">
      <c r="A21" s="45" t="s">
        <v>35</v>
      </c>
      <c r="B21" s="42">
        <f>AUTOMERCADO!AH33</f>
        <v>1285.2063000000001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1285.2063000000001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15.84</v>
      </c>
      <c r="H22" s="42">
        <f>LAGUNETICA!AH34</f>
        <v>0</v>
      </c>
      <c r="I22" s="42">
        <f>SANANTONIO!AH34</f>
        <v>0</v>
      </c>
      <c r="J22" s="42">
        <f t="shared" si="0"/>
        <v>15.84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92.505600000000001</v>
      </c>
      <c r="H23" s="42">
        <f>LAGUNETICA!AH35</f>
        <v>0</v>
      </c>
      <c r="I23" s="42">
        <f>SANANTONIO!AH35</f>
        <v>0</v>
      </c>
      <c r="J23" s="42">
        <f t="shared" si="0"/>
        <v>92.505600000000001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221.97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15.84</v>
      </c>
      <c r="H26" s="42">
        <f>LAGUNETICA!AH38</f>
        <v>0</v>
      </c>
      <c r="I26" s="42">
        <f>SANANTONIO!AH38</f>
        <v>0</v>
      </c>
      <c r="J26" s="42">
        <f t="shared" si="0"/>
        <v>237.81</v>
      </c>
    </row>
    <row r="27" spans="1:10" x14ac:dyDescent="0.25">
      <c r="A27" s="46" t="s">
        <v>42</v>
      </c>
      <c r="B27" s="42">
        <f>AUTOMERCADO!AH39</f>
        <v>1285.2063000000001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92.505600000000001</v>
      </c>
      <c r="H27" s="42">
        <f>LAGUNETICA!AH39</f>
        <v>0</v>
      </c>
      <c r="I27" s="42">
        <f>SANANTONIO!AH39</f>
        <v>0</v>
      </c>
      <c r="J27" s="42">
        <f t="shared" si="0"/>
        <v>1377.7119</v>
      </c>
    </row>
    <row r="28" spans="1:10" x14ac:dyDescent="0.25">
      <c r="A28" s="45" t="s">
        <v>43</v>
      </c>
      <c r="B28" s="42">
        <f>AUTOMERCADO!AH40</f>
        <v>86.06</v>
      </c>
      <c r="C28" s="42">
        <f>MODELO!AH40</f>
        <v>24.38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110.44</v>
      </c>
    </row>
    <row r="29" spans="1:10" x14ac:dyDescent="0.25">
      <c r="A29" s="45" t="s">
        <v>44</v>
      </c>
      <c r="B29" s="42">
        <f>AUTOMERCADO!AH41</f>
        <v>498.28740000000005</v>
      </c>
      <c r="C29" s="42">
        <f>MODELO!AH41</f>
        <v>141.1602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639.44760000000008</v>
      </c>
    </row>
    <row r="30" spans="1:10" x14ac:dyDescent="0.25">
      <c r="A30" s="45" t="s">
        <v>45</v>
      </c>
      <c r="B30" s="42">
        <f>AUTOMERCADO!AH42</f>
        <v>81.070000000000007</v>
      </c>
      <c r="C30" s="42">
        <f>MODELO!AH42</f>
        <v>0</v>
      </c>
      <c r="D30" s="42">
        <f>EXQUISITECES!AH42</f>
        <v>0</v>
      </c>
      <c r="E30" s="42">
        <f>HOYADA!AH42</f>
        <v>14.54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95.610000000000014</v>
      </c>
    </row>
    <row r="31" spans="1:10" x14ac:dyDescent="0.25">
      <c r="A31" s="45" t="s">
        <v>44</v>
      </c>
      <c r="B31" s="42">
        <f>AUTOMERCADO!AH43</f>
        <v>473.44880000000001</v>
      </c>
      <c r="C31" s="42">
        <f>MODELO!AH43</f>
        <v>0</v>
      </c>
      <c r="D31" s="42">
        <f>EXQUISITECES!AH43</f>
        <v>0</v>
      </c>
      <c r="E31" s="42">
        <f>HOYADA!AH43</f>
        <v>84.186599999999999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557.6354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167.13000000000002</v>
      </c>
      <c r="C34" s="42">
        <f>MODELO!AH46</f>
        <v>24.38</v>
      </c>
      <c r="D34" s="42">
        <f>EXQUISITECES!AH46</f>
        <v>0</v>
      </c>
      <c r="E34" s="42">
        <f>HOYADA!AH46</f>
        <v>14.54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206.05</v>
      </c>
    </row>
    <row r="35" spans="1:10" x14ac:dyDescent="0.25">
      <c r="A35" s="46" t="s">
        <v>48</v>
      </c>
      <c r="B35" s="42">
        <f>AUTOMERCADO!AH47</f>
        <v>971.73620000000005</v>
      </c>
      <c r="C35" s="42">
        <f>MODELO!AH47</f>
        <v>141.1602</v>
      </c>
      <c r="D35" s="42">
        <f>EXQUISITECES!AH47</f>
        <v>0</v>
      </c>
      <c r="E35" s="42">
        <f>HOYADA!AH47</f>
        <v>84.186599999999999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1197.0830000000001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19707.800000000003</v>
      </c>
      <c r="C37" s="42">
        <f>MODELO!AH49</f>
        <v>9820.7300000000014</v>
      </c>
      <c r="D37" s="42">
        <f>EXQUISITECES!AH49</f>
        <v>3791.05</v>
      </c>
      <c r="E37" s="42">
        <f>HOYADA!AH49</f>
        <v>3220.89</v>
      </c>
      <c r="F37" s="42">
        <f>FARMASTOP!AH49</f>
        <v>923.33999999999992</v>
      </c>
      <c r="G37" s="42">
        <f>BOCAS!AH49</f>
        <v>1058.81</v>
      </c>
      <c r="H37" s="42">
        <f>LAGUNETICA!AH49</f>
        <v>3822.95</v>
      </c>
      <c r="I37" s="42">
        <f>SANANTONIO!AH49</f>
        <v>0</v>
      </c>
      <c r="J37" s="42">
        <f t="shared" si="0"/>
        <v>42345.57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2778.0299999999997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2840.66</v>
      </c>
      <c r="I40" s="42">
        <f>SANANTONIO!AH52</f>
        <v>0</v>
      </c>
      <c r="J40" s="42">
        <f t="shared" si="0"/>
        <v>5618.69</v>
      </c>
    </row>
    <row r="41" spans="1:10" x14ac:dyDescent="0.25">
      <c r="A41" s="71" t="s">
        <v>18</v>
      </c>
      <c r="B41" s="42">
        <f>AUTOMERCADO!AH53</f>
        <v>3096.06</v>
      </c>
      <c r="C41" s="42">
        <f>MODELO!AH53</f>
        <v>2380.0499999999993</v>
      </c>
      <c r="D41" s="42">
        <f>EXQUISITECES!AH53</f>
        <v>753.3</v>
      </c>
      <c r="E41" s="42">
        <f>HOYADA!AH53</f>
        <v>1662.56</v>
      </c>
      <c r="F41" s="42">
        <f>FARMASTOP!AH53</f>
        <v>259.62</v>
      </c>
      <c r="G41" s="42">
        <f>BOCAS!AH53</f>
        <v>4</v>
      </c>
      <c r="H41" s="42">
        <f>LAGUNETICA!AH53</f>
        <v>1134.1399999999999</v>
      </c>
      <c r="I41" s="42">
        <f>SANANTONIO!AH53</f>
        <v>0</v>
      </c>
      <c r="J41" s="42">
        <f t="shared" si="0"/>
        <v>9289.73</v>
      </c>
    </row>
    <row r="42" spans="1:10" x14ac:dyDescent="0.25">
      <c r="A42" s="71" t="s">
        <v>114</v>
      </c>
      <c r="B42" s="42">
        <f>AUTOMERCADO!AH54</f>
        <v>235.68</v>
      </c>
      <c r="C42" s="42">
        <f>MODELO!AH54</f>
        <v>44.839999999999996</v>
      </c>
      <c r="D42" s="42">
        <f>EXQUISITECES!AH54</f>
        <v>0</v>
      </c>
      <c r="E42" s="42">
        <f>HOYADA!AH54</f>
        <v>41.95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322.46999999999997</v>
      </c>
    </row>
    <row r="43" spans="1:10" x14ac:dyDescent="0.25">
      <c r="A43" s="71" t="s">
        <v>52</v>
      </c>
      <c r="B43" s="42">
        <f>AUTOMERCADO!AH55</f>
        <v>2464.34</v>
      </c>
      <c r="C43" s="42">
        <f>MODELO!AH55</f>
        <v>189.89000000000001</v>
      </c>
      <c r="D43" s="42">
        <f>EXQUISITECES!AH55</f>
        <v>15.23</v>
      </c>
      <c r="E43" s="42">
        <f>HOYADA!AH55</f>
        <v>0</v>
      </c>
      <c r="F43" s="42">
        <f>FARMASTOP!AH55</f>
        <v>227.12</v>
      </c>
      <c r="G43" s="42">
        <f>BOCAS!AH55</f>
        <v>0</v>
      </c>
      <c r="H43" s="42">
        <f>LAGUNETICA!AH55</f>
        <v>44.87</v>
      </c>
      <c r="I43" s="42">
        <f>SANANTONIO!AH55</f>
        <v>0</v>
      </c>
      <c r="J43" s="42">
        <f t="shared" si="0"/>
        <v>2941.45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33.590000000000003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33.590000000000003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51809.122500000005</v>
      </c>
      <c r="C52" s="72">
        <f>MODELO!AH64</f>
        <v>25778.540199999996</v>
      </c>
      <c r="D52" s="72">
        <f>EXQUISITECES!AH64</f>
        <v>7249.6200000000008</v>
      </c>
      <c r="E52" s="72">
        <f>HOYADA!AH64</f>
        <v>8013.5866000000005</v>
      </c>
      <c r="F52" s="72">
        <f>FARMASTOP!AH64</f>
        <v>2101.5500000000002</v>
      </c>
      <c r="G52" s="72">
        <f>BOCAS!AH64</f>
        <v>2279.8355999999999</v>
      </c>
      <c r="H52" s="72">
        <f>LAGUNETICA!AH64</f>
        <v>13895.250000000002</v>
      </c>
      <c r="I52" s="72">
        <f>SANANTONIO!AH64</f>
        <v>0</v>
      </c>
      <c r="J52" s="72">
        <f t="shared" si="0"/>
        <v>111127.5049</v>
      </c>
    </row>
    <row r="53" spans="1:10" x14ac:dyDescent="0.25">
      <c r="A53" s="54" t="s">
        <v>3</v>
      </c>
      <c r="B53" s="42">
        <f>B2</f>
        <v>51616.44</v>
      </c>
      <c r="C53" s="42">
        <f t="shared" ref="C53:I53" si="1">C2</f>
        <v>25645.85</v>
      </c>
      <c r="D53" s="42">
        <f t="shared" si="1"/>
        <v>7244.3899999999994</v>
      </c>
      <c r="E53" s="42">
        <f t="shared" si="1"/>
        <v>8003.1900000000005</v>
      </c>
      <c r="F53" s="42">
        <f t="shared" si="1"/>
        <v>2086.9300000000003</v>
      </c>
      <c r="G53" s="42">
        <f t="shared" si="1"/>
        <v>2277.11</v>
      </c>
      <c r="H53" s="42">
        <f t="shared" si="1"/>
        <v>13869.920000000002</v>
      </c>
      <c r="I53" s="42">
        <f t="shared" si="1"/>
        <v>0</v>
      </c>
      <c r="J53" s="42">
        <f>J2</f>
        <v>110743.83000000002</v>
      </c>
    </row>
    <row r="54" spans="1:10" x14ac:dyDescent="0.25">
      <c r="A54" s="56" t="s">
        <v>95</v>
      </c>
      <c r="B54" s="42">
        <f>+B52-B53</f>
        <v>192.68250000000262</v>
      </c>
      <c r="C54" s="42">
        <f t="shared" ref="C54:I54" si="2">+C52-C53</f>
        <v>132.69019999999728</v>
      </c>
      <c r="D54" s="42">
        <f t="shared" si="2"/>
        <v>5.2300000000013824</v>
      </c>
      <c r="E54" s="42">
        <f t="shared" si="2"/>
        <v>10.396600000000035</v>
      </c>
      <c r="F54" s="42">
        <f t="shared" si="2"/>
        <v>14.619999999999891</v>
      </c>
      <c r="G54" s="42">
        <f t="shared" si="2"/>
        <v>2.7255999999997584</v>
      </c>
      <c r="H54" s="42">
        <f t="shared" si="2"/>
        <v>25.329999999999927</v>
      </c>
      <c r="I54" s="42">
        <f t="shared" si="2"/>
        <v>0</v>
      </c>
      <c r="J54" s="42">
        <f>+J52-J53</f>
        <v>383.67489999998361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zoomScale="98" zoomScaleNormal="98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54" sqref="AI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5.97</v>
      </c>
    </row>
    <row r="9" spans="1:36" x14ac:dyDescent="0.25">
      <c r="A9" s="1" t="s">
        <v>22</v>
      </c>
      <c r="B9" s="23">
        <v>5.84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64</v>
      </c>
      <c r="K11" s="5" t="s">
        <v>80</v>
      </c>
      <c r="L11" s="5" t="s">
        <v>62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1184.54</v>
      </c>
      <c r="C12" s="25">
        <v>6614.51</v>
      </c>
      <c r="D12" s="25">
        <v>3473.94</v>
      </c>
      <c r="E12" s="25">
        <v>2107.5700000000002</v>
      </c>
      <c r="F12" s="25">
        <v>5392.15</v>
      </c>
      <c r="G12" s="25">
        <v>5078.1400000000003</v>
      </c>
      <c r="H12" s="25">
        <v>6103.19</v>
      </c>
      <c r="I12" s="25">
        <v>9307.35</v>
      </c>
      <c r="J12" s="25">
        <v>7826.35</v>
      </c>
      <c r="K12" s="25">
        <v>717.36</v>
      </c>
      <c r="L12" s="25">
        <v>3811.34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51616.44</v>
      </c>
      <c r="AI12" s="25">
        <v>50897.33</v>
      </c>
      <c r="AJ12" s="66">
        <f>+AI12-AH12</f>
        <v>-719.11000000000058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254</v>
      </c>
      <c r="D15" s="22">
        <v>85.5</v>
      </c>
      <c r="E15" s="22">
        <v>88.5</v>
      </c>
      <c r="F15" s="22">
        <v>192</v>
      </c>
      <c r="G15" s="22"/>
      <c r="H15" s="22">
        <v>147</v>
      </c>
      <c r="I15" s="22">
        <v>402</v>
      </c>
      <c r="J15" s="22"/>
      <c r="K15" s="22">
        <v>29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1198</v>
      </c>
    </row>
    <row r="16" spans="1:36" s="31" customFormat="1" x14ac:dyDescent="0.25">
      <c r="A16" s="29" t="s">
        <v>20</v>
      </c>
      <c r="B16" s="30">
        <v>134</v>
      </c>
      <c r="C16" s="30">
        <v>433</v>
      </c>
      <c r="D16" s="30">
        <v>231</v>
      </c>
      <c r="E16" s="30">
        <v>75</v>
      </c>
      <c r="F16" s="30">
        <v>100</v>
      </c>
      <c r="G16" s="30">
        <v>50</v>
      </c>
      <c r="H16" s="30">
        <v>229</v>
      </c>
      <c r="I16" s="30">
        <v>250</v>
      </c>
      <c r="J16" s="30">
        <v>396</v>
      </c>
      <c r="K16" s="30">
        <v>43</v>
      </c>
      <c r="L16" s="30">
        <v>207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2148</v>
      </c>
      <c r="AJ16" s="67"/>
    </row>
    <row r="17" spans="1:36" customFormat="1" x14ac:dyDescent="0.25">
      <c r="A17" s="45" t="s">
        <v>27</v>
      </c>
      <c r="B17" s="21">
        <f>B16*$B$8</f>
        <v>775.86</v>
      </c>
      <c r="C17" s="21">
        <f>C16*$B$8</f>
        <v>2507.0700000000002</v>
      </c>
      <c r="D17" s="21">
        <f t="shared" ref="D17:L17" si="2">D16*$B$8</f>
        <v>1337.49</v>
      </c>
      <c r="E17" s="21">
        <f t="shared" si="2"/>
        <v>434.25</v>
      </c>
      <c r="F17" s="21">
        <f t="shared" si="2"/>
        <v>579</v>
      </c>
      <c r="G17" s="21">
        <f t="shared" si="2"/>
        <v>289.5</v>
      </c>
      <c r="H17" s="21">
        <f t="shared" si="2"/>
        <v>1325.91</v>
      </c>
      <c r="I17" s="21">
        <f t="shared" si="2"/>
        <v>1447.5</v>
      </c>
      <c r="J17" s="21">
        <f t="shared" si="2"/>
        <v>2292.84</v>
      </c>
      <c r="K17" s="21">
        <f t="shared" si="2"/>
        <v>248.97</v>
      </c>
      <c r="L17" s="21">
        <f t="shared" si="2"/>
        <v>1198.53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12436.92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>
        <v>291</v>
      </c>
      <c r="G18" s="32">
        <v>416</v>
      </c>
      <c r="H18" s="32">
        <v>322</v>
      </c>
      <c r="I18" s="32">
        <v>337</v>
      </c>
      <c r="J18" s="32">
        <v>365</v>
      </c>
      <c r="K18" s="32">
        <v>1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1732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1699.44</v>
      </c>
      <c r="G19" s="21">
        <f t="shared" si="5"/>
        <v>2429.44</v>
      </c>
      <c r="H19" s="21">
        <f t="shared" si="5"/>
        <v>1880.48</v>
      </c>
      <c r="I19" s="21">
        <f t="shared" si="5"/>
        <v>1968.08</v>
      </c>
      <c r="J19" s="21">
        <f t="shared" si="5"/>
        <v>2131.6</v>
      </c>
      <c r="K19" s="21">
        <f t="shared" si="5"/>
        <v>5.84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10114.880000000001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134</v>
      </c>
      <c r="C22" s="19">
        <f t="shared" ref="C22:L22" si="11">+C16+C18+C20</f>
        <v>433</v>
      </c>
      <c r="D22" s="19">
        <f t="shared" si="11"/>
        <v>231</v>
      </c>
      <c r="E22" s="19">
        <f t="shared" si="11"/>
        <v>75</v>
      </c>
      <c r="F22" s="19">
        <f t="shared" si="11"/>
        <v>391</v>
      </c>
      <c r="G22" s="19">
        <f t="shared" si="11"/>
        <v>466</v>
      </c>
      <c r="H22" s="19">
        <f t="shared" si="11"/>
        <v>551</v>
      </c>
      <c r="I22" s="19">
        <f t="shared" si="11"/>
        <v>587</v>
      </c>
      <c r="J22" s="19">
        <f t="shared" si="11"/>
        <v>761</v>
      </c>
      <c r="K22" s="19">
        <f t="shared" si="11"/>
        <v>44</v>
      </c>
      <c r="L22" s="19">
        <f t="shared" si="11"/>
        <v>207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3880</v>
      </c>
    </row>
    <row r="23" spans="1:36" customFormat="1" x14ac:dyDescent="0.25">
      <c r="A23" s="46" t="s">
        <v>26</v>
      </c>
      <c r="B23" s="18">
        <f>+B17+B19+B21</f>
        <v>775.86</v>
      </c>
      <c r="C23" s="18">
        <f t="shared" ref="C23:L23" si="14">+C17+C19+C21</f>
        <v>2507.0700000000002</v>
      </c>
      <c r="D23" s="18">
        <f t="shared" si="14"/>
        <v>1337.49</v>
      </c>
      <c r="E23" s="18">
        <f t="shared" si="14"/>
        <v>434.25</v>
      </c>
      <c r="F23" s="18">
        <f t="shared" si="14"/>
        <v>2278.44</v>
      </c>
      <c r="G23" s="18">
        <f t="shared" si="14"/>
        <v>2718.94</v>
      </c>
      <c r="H23" s="18">
        <f t="shared" si="14"/>
        <v>3206.3900000000003</v>
      </c>
      <c r="I23" s="18">
        <f t="shared" si="14"/>
        <v>3415.58</v>
      </c>
      <c r="J23" s="18">
        <f t="shared" si="14"/>
        <v>4424.4400000000005</v>
      </c>
      <c r="K23" s="18">
        <f t="shared" si="14"/>
        <v>254.81</v>
      </c>
      <c r="L23" s="18">
        <f t="shared" si="14"/>
        <v>1198.53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22551.800000000007</v>
      </c>
    </row>
    <row r="24" spans="1:36" x14ac:dyDescent="0.25">
      <c r="A24" s="13" t="s">
        <v>28</v>
      </c>
      <c r="B24" s="33"/>
      <c r="C24" s="33"/>
      <c r="D24" s="33"/>
      <c r="E24" s="33"/>
      <c r="F24" s="33">
        <v>50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298.5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298.5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50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298.5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298.5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27.59</v>
      </c>
      <c r="H32" s="35"/>
      <c r="I32" s="35"/>
      <c r="J32" s="35">
        <v>9.3800000000000008</v>
      </c>
      <c r="K32" s="35"/>
      <c r="L32" s="35">
        <v>185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221.97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159.74610000000001</v>
      </c>
      <c r="H33" s="21">
        <f t="shared" si="30"/>
        <v>0</v>
      </c>
      <c r="I33" s="21">
        <f t="shared" si="30"/>
        <v>0</v>
      </c>
      <c r="J33" s="21">
        <f t="shared" si="30"/>
        <v>54.310200000000002</v>
      </c>
      <c r="K33" s="21">
        <f t="shared" si="30"/>
        <v>0</v>
      </c>
      <c r="L33" s="21">
        <f t="shared" si="30"/>
        <v>1071.1500000000001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1285.2063000000001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27.59</v>
      </c>
      <c r="H38" s="19">
        <f t="shared" si="39"/>
        <v>0</v>
      </c>
      <c r="I38" s="19">
        <f t="shared" si="39"/>
        <v>0</v>
      </c>
      <c r="J38" s="19">
        <f t="shared" si="39"/>
        <v>9.3800000000000008</v>
      </c>
      <c r="K38" s="19">
        <f t="shared" si="39"/>
        <v>0</v>
      </c>
      <c r="L38" s="19">
        <f t="shared" si="39"/>
        <v>185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221.97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159.74610000000001</v>
      </c>
      <c r="H39" s="18">
        <f t="shared" si="42"/>
        <v>0</v>
      </c>
      <c r="I39" s="18">
        <f t="shared" si="42"/>
        <v>0</v>
      </c>
      <c r="J39" s="18">
        <f t="shared" si="42"/>
        <v>54.310200000000002</v>
      </c>
      <c r="K39" s="18">
        <f t="shared" si="42"/>
        <v>0</v>
      </c>
      <c r="L39" s="18">
        <f t="shared" si="42"/>
        <v>1071.1500000000001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1285.2063000000001</v>
      </c>
    </row>
    <row r="40" spans="1:34" x14ac:dyDescent="0.25">
      <c r="A40" s="13" t="s">
        <v>43</v>
      </c>
      <c r="B40" s="35"/>
      <c r="C40" s="35">
        <v>37.950000000000003</v>
      </c>
      <c r="D40" s="35"/>
      <c r="E40" s="35"/>
      <c r="F40" s="35">
        <v>18.53</v>
      </c>
      <c r="G40" s="35">
        <v>10.14</v>
      </c>
      <c r="H40" s="35">
        <v>19.440000000000001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86.06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219.73050000000001</v>
      </c>
      <c r="D41" s="21">
        <f t="shared" si="45"/>
        <v>0</v>
      </c>
      <c r="E41" s="21">
        <f t="shared" si="45"/>
        <v>0</v>
      </c>
      <c r="F41" s="21">
        <f t="shared" si="45"/>
        <v>107.28870000000001</v>
      </c>
      <c r="G41" s="21">
        <f t="shared" si="45"/>
        <v>58.710600000000007</v>
      </c>
      <c r="H41" s="21">
        <f t="shared" si="45"/>
        <v>112.55760000000001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498.28740000000005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>
        <v>69.540000000000006</v>
      </c>
      <c r="I42" s="37">
        <v>11.53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81.070000000000007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406.11360000000002</v>
      </c>
      <c r="I43" s="21">
        <f t="shared" si="48"/>
        <v>67.3352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473.44880000000001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37.950000000000003</v>
      </c>
      <c r="D46" s="19">
        <f t="shared" si="54"/>
        <v>0</v>
      </c>
      <c r="E46" s="19">
        <f t="shared" si="54"/>
        <v>0</v>
      </c>
      <c r="F46" s="19">
        <f t="shared" si="54"/>
        <v>18.53</v>
      </c>
      <c r="G46" s="19">
        <f t="shared" si="54"/>
        <v>10.14</v>
      </c>
      <c r="H46" s="19">
        <f t="shared" si="54"/>
        <v>88.98</v>
      </c>
      <c r="I46" s="19">
        <f t="shared" si="54"/>
        <v>11.53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167.13000000000002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219.73050000000001</v>
      </c>
      <c r="D47" s="18">
        <f t="shared" si="57"/>
        <v>0</v>
      </c>
      <c r="E47" s="18">
        <f t="shared" si="57"/>
        <v>0</v>
      </c>
      <c r="F47" s="18">
        <f t="shared" si="57"/>
        <v>107.28870000000001</v>
      </c>
      <c r="G47" s="18">
        <f t="shared" si="57"/>
        <v>58.710600000000007</v>
      </c>
      <c r="H47" s="18">
        <f t="shared" si="57"/>
        <v>518.6712</v>
      </c>
      <c r="I47" s="18">
        <f t="shared" si="57"/>
        <v>67.3352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971.73620000000005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420.86</v>
      </c>
      <c r="C49" s="43">
        <v>2496.17</v>
      </c>
      <c r="D49" s="43">
        <v>1486.51</v>
      </c>
      <c r="E49" s="43">
        <v>1345.17</v>
      </c>
      <c r="F49" s="43">
        <v>1965.12</v>
      </c>
      <c r="G49" s="43">
        <v>1237.8599999999999</v>
      </c>
      <c r="H49" s="43">
        <v>1366.27</v>
      </c>
      <c r="I49" s="43">
        <v>4757.57</v>
      </c>
      <c r="J49" s="43">
        <v>2667.66</v>
      </c>
      <c r="K49" s="43">
        <v>416.5</v>
      </c>
      <c r="L49" s="43">
        <v>1548.11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19707.800000000003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/>
      <c r="C53" s="43">
        <v>529.22</v>
      </c>
      <c r="D53" s="43">
        <v>345.18</v>
      </c>
      <c r="E53" s="43">
        <v>41.63</v>
      </c>
      <c r="F53" s="43">
        <v>550.14</v>
      </c>
      <c r="G53" s="43">
        <v>325.01</v>
      </c>
      <c r="H53" s="43">
        <v>868.2</v>
      </c>
      <c r="I53" s="43">
        <v>410.94</v>
      </c>
      <c r="J53" s="43"/>
      <c r="K53" s="43">
        <v>25.74</v>
      </c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3096.06</v>
      </c>
    </row>
    <row r="54" spans="1:34" x14ac:dyDescent="0.25">
      <c r="A54" s="17" t="s">
        <v>114</v>
      </c>
      <c r="B54" s="43"/>
      <c r="C54" s="43"/>
      <c r="D54" s="43">
        <v>220</v>
      </c>
      <c r="E54" s="43"/>
      <c r="F54" s="43"/>
      <c r="G54" s="43"/>
      <c r="H54" s="43"/>
      <c r="I54" s="43"/>
      <c r="J54" s="43">
        <v>15.68</v>
      </c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235.68</v>
      </c>
    </row>
    <row r="55" spans="1:34" x14ac:dyDescent="0.25">
      <c r="A55" s="17" t="s">
        <v>52</v>
      </c>
      <c r="B55" s="43"/>
      <c r="C55" s="43">
        <v>611.73</v>
      </c>
      <c r="D55" s="43"/>
      <c r="E55" s="43">
        <v>194.35</v>
      </c>
      <c r="F55" s="43">
        <v>104.3</v>
      </c>
      <c r="G55" s="43">
        <v>599.36</v>
      </c>
      <c r="H55" s="43"/>
      <c r="I55" s="43">
        <v>256.64999999999998</v>
      </c>
      <c r="J55" s="43">
        <v>697.95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2464.34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1196.72</v>
      </c>
      <c r="C64" s="51">
        <f t="shared" ref="C64:AG64" si="61">+C15+C23+C31+C39+C47+C48+C49+C50+C51+C52+C53+C54+C55+C56+C57+C58+C59+C60+C61+C62+C63</f>
        <v>6617.9205000000002</v>
      </c>
      <c r="D64" s="51">
        <f t="shared" si="61"/>
        <v>3474.68</v>
      </c>
      <c r="E64" s="51">
        <f t="shared" si="61"/>
        <v>2103.9</v>
      </c>
      <c r="F64" s="51">
        <f t="shared" si="61"/>
        <v>5495.788700000001</v>
      </c>
      <c r="G64" s="51">
        <f t="shared" si="61"/>
        <v>5099.6266999999998</v>
      </c>
      <c r="H64" s="51">
        <f t="shared" si="61"/>
        <v>6106.5312000000004</v>
      </c>
      <c r="I64" s="51">
        <f t="shared" si="61"/>
        <v>9310.0751999999993</v>
      </c>
      <c r="J64" s="51">
        <f t="shared" si="61"/>
        <v>7860.0402000000004</v>
      </c>
      <c r="K64" s="51">
        <f t="shared" si="61"/>
        <v>726.05</v>
      </c>
      <c r="L64" s="51">
        <f t="shared" si="61"/>
        <v>3817.79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51809.122500000005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1 N</v>
      </c>
      <c r="G66" s="53" t="str">
        <f t="shared" si="62"/>
        <v>CAJA 2 N</v>
      </c>
      <c r="H66" s="53" t="str">
        <f t="shared" si="62"/>
        <v>CAJA 3 N</v>
      </c>
      <c r="I66" s="53" t="str">
        <f t="shared" si="62"/>
        <v>CAJA 4 N</v>
      </c>
      <c r="J66" s="53" t="str">
        <f t="shared" si="62"/>
        <v>CAJA 6 N</v>
      </c>
      <c r="K66" s="53" t="str">
        <f t="shared" si="62"/>
        <v>CAJA 14 N</v>
      </c>
      <c r="L66" s="53" t="str">
        <f t="shared" si="62"/>
        <v>CAJA 5 N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1184.54</v>
      </c>
      <c r="C67" s="55">
        <f t="shared" ref="C67:L67" si="63">C12</f>
        <v>6614.51</v>
      </c>
      <c r="D67" s="55">
        <f t="shared" si="63"/>
        <v>3473.94</v>
      </c>
      <c r="E67" s="55">
        <f t="shared" si="63"/>
        <v>2107.5700000000002</v>
      </c>
      <c r="F67" s="55">
        <f t="shared" si="63"/>
        <v>5392.15</v>
      </c>
      <c r="G67" s="55">
        <f t="shared" si="63"/>
        <v>5078.1400000000003</v>
      </c>
      <c r="H67" s="55">
        <f t="shared" si="63"/>
        <v>6103.19</v>
      </c>
      <c r="I67" s="55">
        <f t="shared" si="63"/>
        <v>9307.35</v>
      </c>
      <c r="J67" s="55">
        <f t="shared" si="63"/>
        <v>7826.35</v>
      </c>
      <c r="K67" s="55">
        <f t="shared" si="63"/>
        <v>717.36</v>
      </c>
      <c r="L67" s="55">
        <f t="shared" si="63"/>
        <v>3811.34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51616.44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1184.54</v>
      </c>
      <c r="C69" s="57">
        <f t="shared" ref="C69:L69" si="67">+C67+C68</f>
        <v>6614.51</v>
      </c>
      <c r="D69" s="57">
        <f t="shared" si="67"/>
        <v>3473.94</v>
      </c>
      <c r="E69" s="57">
        <f t="shared" si="67"/>
        <v>2107.5700000000002</v>
      </c>
      <c r="F69" s="57">
        <f t="shared" si="67"/>
        <v>5392.15</v>
      </c>
      <c r="G69" s="57">
        <f t="shared" si="67"/>
        <v>5078.1400000000003</v>
      </c>
      <c r="H69" s="57">
        <f t="shared" si="67"/>
        <v>6103.19</v>
      </c>
      <c r="I69" s="57">
        <f t="shared" si="67"/>
        <v>9307.35</v>
      </c>
      <c r="J69" s="57">
        <f t="shared" si="67"/>
        <v>7826.35</v>
      </c>
      <c r="K69" s="57">
        <f t="shared" si="67"/>
        <v>717.36</v>
      </c>
      <c r="L69" s="57">
        <f t="shared" si="67"/>
        <v>3811.34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51616.44</v>
      </c>
    </row>
    <row r="70" spans="1:34" customFormat="1" ht="15" customHeight="1" x14ac:dyDescent="0.25">
      <c r="A70" s="56" t="s">
        <v>95</v>
      </c>
      <c r="B70" s="55">
        <f t="shared" ref="B70:L70" si="69">+B64-B69</f>
        <v>12.180000000000064</v>
      </c>
      <c r="C70" s="55">
        <f t="shared" si="69"/>
        <v>3.4104999999999563</v>
      </c>
      <c r="D70" s="55">
        <f t="shared" si="69"/>
        <v>0.73999999999978172</v>
      </c>
      <c r="E70" s="55">
        <f t="shared" si="69"/>
        <v>-3.6700000000000728</v>
      </c>
      <c r="F70" s="55">
        <f t="shared" si="69"/>
        <v>103.63870000000134</v>
      </c>
      <c r="G70" s="55">
        <f t="shared" si="69"/>
        <v>21.486699999999473</v>
      </c>
      <c r="H70" s="55">
        <f t="shared" si="69"/>
        <v>3.3412000000007538</v>
      </c>
      <c r="I70" s="55">
        <f t="shared" si="69"/>
        <v>2.7251999999989494</v>
      </c>
      <c r="J70" s="55">
        <f t="shared" si="69"/>
        <v>33.690200000000004</v>
      </c>
      <c r="K70" s="55">
        <f t="shared" si="69"/>
        <v>8.6899999999999409</v>
      </c>
      <c r="L70" s="55">
        <f t="shared" si="69"/>
        <v>6.4499999999998181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192.6825</v>
      </c>
    </row>
    <row r="71" spans="1:34" ht="101.25" customHeight="1" x14ac:dyDescent="0.25">
      <c r="A71" s="74" t="s">
        <v>96</v>
      </c>
      <c r="B71" s="14" t="s">
        <v>127</v>
      </c>
      <c r="C71" s="14"/>
      <c r="D71" s="14"/>
      <c r="E71" s="14" t="s">
        <v>128</v>
      </c>
      <c r="F71" s="14" t="s">
        <v>129</v>
      </c>
      <c r="G71" s="14" t="s">
        <v>130</v>
      </c>
      <c r="H71" s="14"/>
      <c r="I71" s="14"/>
      <c r="J71" s="14" t="s">
        <v>131</v>
      </c>
      <c r="K71" s="14" t="s">
        <v>132</v>
      </c>
      <c r="L71" s="14" t="s">
        <v>133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L72" s="12" t="s">
        <v>134</v>
      </c>
    </row>
    <row r="73" spans="1:34" x14ac:dyDescent="0.25">
      <c r="L73" s="12" t="s">
        <v>135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>
        <v>5.84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3374.69</v>
      </c>
      <c r="C12" s="25">
        <v>2246.31</v>
      </c>
      <c r="D12" s="25">
        <v>511.08</v>
      </c>
      <c r="E12" s="25">
        <v>1691.53</v>
      </c>
      <c r="F12" s="25">
        <v>1183.8699999999999</v>
      </c>
      <c r="G12" s="25">
        <v>3296.9</v>
      </c>
      <c r="H12" s="25">
        <v>3137.92</v>
      </c>
      <c r="I12" s="25">
        <v>3381.94</v>
      </c>
      <c r="J12" s="25">
        <v>3162</v>
      </c>
      <c r="K12" s="25">
        <v>1923.98</v>
      </c>
      <c r="L12" s="25">
        <v>1735.63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25645.85</v>
      </c>
      <c r="AI12" s="25">
        <v>25391.01</v>
      </c>
      <c r="AJ12" s="66">
        <f>+AI12-AH12</f>
        <v>-254.84000000000015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>
        <v>24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24</v>
      </c>
      <c r="AI14" s="25"/>
      <c r="AJ14" s="66">
        <f>+AI14-AH14</f>
        <v>-24</v>
      </c>
    </row>
    <row r="15" spans="1:36" x14ac:dyDescent="0.25">
      <c r="A15" s="13" t="s">
        <v>0</v>
      </c>
      <c r="B15" s="22">
        <v>187.5</v>
      </c>
      <c r="C15" s="22">
        <v>94.5</v>
      </c>
      <c r="D15" s="22">
        <v>3.5</v>
      </c>
      <c r="E15" s="22">
        <v>155.5</v>
      </c>
      <c r="F15" s="22">
        <v>66.5</v>
      </c>
      <c r="G15" s="22">
        <v>127.5</v>
      </c>
      <c r="H15" s="22">
        <v>0</v>
      </c>
      <c r="I15" s="22">
        <v>144</v>
      </c>
      <c r="J15" s="22">
        <v>82.5</v>
      </c>
      <c r="K15" s="22"/>
      <c r="L15" s="22">
        <v>56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917.5</v>
      </c>
    </row>
    <row r="16" spans="1:36" s="31" customFormat="1" x14ac:dyDescent="0.25">
      <c r="A16" s="29" t="s">
        <v>20</v>
      </c>
      <c r="B16" s="30">
        <v>239</v>
      </c>
      <c r="C16" s="30">
        <v>151</v>
      </c>
      <c r="D16" s="30">
        <v>27</v>
      </c>
      <c r="E16" s="30">
        <v>82</v>
      </c>
      <c r="F16" s="30">
        <v>61</v>
      </c>
      <c r="G16" s="30">
        <v>89</v>
      </c>
      <c r="H16" s="30">
        <v>62</v>
      </c>
      <c r="I16" s="30">
        <v>40</v>
      </c>
      <c r="J16" s="30">
        <v>92</v>
      </c>
      <c r="K16" s="30">
        <v>37</v>
      </c>
      <c r="L16" s="30">
        <v>49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929</v>
      </c>
      <c r="AJ16" s="67"/>
    </row>
    <row r="17" spans="1:36" customFormat="1" x14ac:dyDescent="0.25">
      <c r="A17" s="45" t="s">
        <v>27</v>
      </c>
      <c r="B17" s="21">
        <f>B16*$B$8</f>
        <v>1383.81</v>
      </c>
      <c r="C17" s="21">
        <f>C16*$B$8</f>
        <v>874.29</v>
      </c>
      <c r="D17" s="21">
        <f t="shared" ref="D17:AG17" si="2">D16*$B$8</f>
        <v>156.33000000000001</v>
      </c>
      <c r="E17" s="21">
        <f t="shared" si="2"/>
        <v>474.78000000000003</v>
      </c>
      <c r="F17" s="21">
        <f t="shared" si="2"/>
        <v>353.19</v>
      </c>
      <c r="G17" s="21">
        <f t="shared" si="2"/>
        <v>515.31000000000006</v>
      </c>
      <c r="H17" s="21">
        <f t="shared" si="2"/>
        <v>358.98</v>
      </c>
      <c r="I17" s="21">
        <f t="shared" si="2"/>
        <v>231.6</v>
      </c>
      <c r="J17" s="21">
        <f t="shared" si="2"/>
        <v>532.67999999999995</v>
      </c>
      <c r="K17" s="21">
        <f t="shared" si="2"/>
        <v>214.23</v>
      </c>
      <c r="L17" s="21">
        <f t="shared" si="2"/>
        <v>283.70999999999998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5378.9100000000008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>
        <v>126</v>
      </c>
      <c r="H18" s="32">
        <v>152</v>
      </c>
      <c r="I18" s="32">
        <v>168</v>
      </c>
      <c r="J18" s="32">
        <v>117</v>
      </c>
      <c r="K18" s="32">
        <v>88</v>
      </c>
      <c r="L18" s="32">
        <v>50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701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735.84</v>
      </c>
      <c r="H19" s="21">
        <f t="shared" si="3"/>
        <v>887.68</v>
      </c>
      <c r="I19" s="21">
        <f t="shared" si="3"/>
        <v>981.12</v>
      </c>
      <c r="J19" s="21">
        <f t="shared" si="3"/>
        <v>683.28</v>
      </c>
      <c r="K19" s="21">
        <f t="shared" si="3"/>
        <v>513.91999999999996</v>
      </c>
      <c r="L19" s="21">
        <f t="shared" si="3"/>
        <v>292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4093.84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239</v>
      </c>
      <c r="C22" s="19">
        <f t="shared" ref="C22:AG23" si="5">+C16+C18+C20</f>
        <v>151</v>
      </c>
      <c r="D22" s="19">
        <f t="shared" si="5"/>
        <v>27</v>
      </c>
      <c r="E22" s="19">
        <f t="shared" si="5"/>
        <v>82</v>
      </c>
      <c r="F22" s="19">
        <f t="shared" si="5"/>
        <v>61</v>
      </c>
      <c r="G22" s="19">
        <f t="shared" si="5"/>
        <v>215</v>
      </c>
      <c r="H22" s="19">
        <f t="shared" si="5"/>
        <v>214</v>
      </c>
      <c r="I22" s="19">
        <f t="shared" si="5"/>
        <v>208</v>
      </c>
      <c r="J22" s="19">
        <f t="shared" si="5"/>
        <v>209</v>
      </c>
      <c r="K22" s="19">
        <f t="shared" si="5"/>
        <v>125</v>
      </c>
      <c r="L22" s="19">
        <f t="shared" si="5"/>
        <v>99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1630</v>
      </c>
    </row>
    <row r="23" spans="1:36" customFormat="1" x14ac:dyDescent="0.25">
      <c r="A23" s="46" t="s">
        <v>26</v>
      </c>
      <c r="B23" s="18">
        <f>+B17+B19+B21</f>
        <v>1383.81</v>
      </c>
      <c r="C23" s="18">
        <f t="shared" si="5"/>
        <v>874.29</v>
      </c>
      <c r="D23" s="18">
        <f t="shared" si="5"/>
        <v>156.33000000000001</v>
      </c>
      <c r="E23" s="18">
        <f t="shared" si="5"/>
        <v>474.78000000000003</v>
      </c>
      <c r="F23" s="18">
        <f t="shared" si="5"/>
        <v>353.19</v>
      </c>
      <c r="G23" s="18">
        <f t="shared" si="5"/>
        <v>1251.1500000000001</v>
      </c>
      <c r="H23" s="18">
        <f t="shared" si="5"/>
        <v>1246.6599999999999</v>
      </c>
      <c r="I23" s="18">
        <f t="shared" si="5"/>
        <v>1212.72</v>
      </c>
      <c r="J23" s="18">
        <f t="shared" si="5"/>
        <v>1215.96</v>
      </c>
      <c r="K23" s="18">
        <f t="shared" si="5"/>
        <v>728.15</v>
      </c>
      <c r="L23" s="18">
        <f t="shared" si="5"/>
        <v>575.71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9472.75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>
        <v>24.38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24.38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141.1602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141.1602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24.38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24.38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141.1602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141.1602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1326.53</v>
      </c>
      <c r="C49" s="43">
        <v>1057.8399999999999</v>
      </c>
      <c r="D49" s="43">
        <v>310.48</v>
      </c>
      <c r="E49" s="43">
        <v>1071.95</v>
      </c>
      <c r="F49" s="43">
        <v>721.2</v>
      </c>
      <c r="G49" s="43">
        <v>1374.44</v>
      </c>
      <c r="H49" s="43">
        <v>506.13</v>
      </c>
      <c r="I49" s="43">
        <v>1599.95</v>
      </c>
      <c r="J49" s="43"/>
      <c r="K49" s="43">
        <v>1070.28</v>
      </c>
      <c r="L49" s="43">
        <v>781.93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9820.7300000000014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19</v>
      </c>
      <c r="C52" s="43"/>
      <c r="D52" s="43"/>
      <c r="E52" s="43"/>
      <c r="F52" s="43"/>
      <c r="G52" s="43">
        <v>22.3</v>
      </c>
      <c r="H52" s="43">
        <v>1173.31</v>
      </c>
      <c r="I52" s="43"/>
      <c r="J52" s="43">
        <v>1563.42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2778.0299999999997</v>
      </c>
    </row>
    <row r="53" spans="1:34" x14ac:dyDescent="0.25">
      <c r="A53" s="17" t="s">
        <v>18</v>
      </c>
      <c r="B53" s="43">
        <v>463.11</v>
      </c>
      <c r="C53" s="43">
        <v>238.18</v>
      </c>
      <c r="D53" s="43">
        <v>40.18</v>
      </c>
      <c r="E53" s="43"/>
      <c r="F53" s="43">
        <v>28.93</v>
      </c>
      <c r="G53" s="43">
        <v>341.54</v>
      </c>
      <c r="H53" s="43">
        <v>284.11</v>
      </c>
      <c r="I53" s="43">
        <v>427.89</v>
      </c>
      <c r="J53" s="43">
        <v>260.60000000000002</v>
      </c>
      <c r="K53" s="43"/>
      <c r="L53" s="43">
        <v>295.51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2380.0499999999993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>
        <v>27.24</v>
      </c>
      <c r="H54" s="43"/>
      <c r="I54" s="43"/>
      <c r="J54" s="43">
        <v>6.6</v>
      </c>
      <c r="K54" s="43"/>
      <c r="L54" s="43">
        <v>11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44.839999999999996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0</v>
      </c>
      <c r="F55" s="43">
        <v>20.28</v>
      </c>
      <c r="G55" s="43">
        <v>154.37</v>
      </c>
      <c r="H55" s="43"/>
      <c r="I55" s="43"/>
      <c r="J55" s="43"/>
      <c r="K55" s="43"/>
      <c r="L55" s="43">
        <v>15.24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189.89000000000001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>
        <v>33.590000000000003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33.590000000000003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3379.9500000000003</v>
      </c>
      <c r="C64" s="51">
        <f t="shared" ref="C64:AG64" si="21">+C15+C23+C31+C39+C47+C48+C49+C50+C51+C52+C53+C54+C55+C56+C57+C58+C59+C60+C61+C62+C63</f>
        <v>2264.81</v>
      </c>
      <c r="D64" s="51">
        <f t="shared" si="21"/>
        <v>510.49000000000007</v>
      </c>
      <c r="E64" s="51">
        <f t="shared" si="21"/>
        <v>1702.23</v>
      </c>
      <c r="F64" s="51">
        <f t="shared" si="21"/>
        <v>1190.1000000000001</v>
      </c>
      <c r="G64" s="51">
        <f t="shared" si="21"/>
        <v>3298.54</v>
      </c>
      <c r="H64" s="51">
        <f t="shared" si="21"/>
        <v>3210.21</v>
      </c>
      <c r="I64" s="51">
        <f t="shared" si="21"/>
        <v>3384.56</v>
      </c>
      <c r="J64" s="51">
        <f t="shared" si="21"/>
        <v>3162.67</v>
      </c>
      <c r="K64" s="51">
        <f t="shared" si="21"/>
        <v>1939.5902000000001</v>
      </c>
      <c r="L64" s="51">
        <f t="shared" si="21"/>
        <v>1735.3899999999999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25778.540199999996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3374.69</v>
      </c>
      <c r="C67" s="55">
        <f t="shared" ref="C67:L67" si="23">C12</f>
        <v>2246.31</v>
      </c>
      <c r="D67" s="55">
        <f t="shared" si="23"/>
        <v>511.08</v>
      </c>
      <c r="E67" s="55">
        <f t="shared" si="23"/>
        <v>1691.53</v>
      </c>
      <c r="F67" s="55">
        <f t="shared" si="23"/>
        <v>1183.8699999999999</v>
      </c>
      <c r="G67" s="55">
        <f t="shared" si="23"/>
        <v>3296.9</v>
      </c>
      <c r="H67" s="55">
        <f t="shared" si="23"/>
        <v>3137.92</v>
      </c>
      <c r="I67" s="55">
        <f t="shared" si="23"/>
        <v>3381.94</v>
      </c>
      <c r="J67" s="55">
        <f t="shared" si="23"/>
        <v>3162</v>
      </c>
      <c r="K67" s="55">
        <f t="shared" si="23"/>
        <v>1923.98</v>
      </c>
      <c r="L67" s="55">
        <f t="shared" si="23"/>
        <v>1735.63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25645.85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24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24</v>
      </c>
    </row>
    <row r="69" spans="1:34" customFormat="1" x14ac:dyDescent="0.25">
      <c r="A69" s="56" t="s">
        <v>94</v>
      </c>
      <c r="B69" s="57">
        <f>+B67+B68</f>
        <v>3374.69</v>
      </c>
      <c r="C69" s="57">
        <f t="shared" ref="C69:AG69" si="25">+C67+C68</f>
        <v>2270.31</v>
      </c>
      <c r="D69" s="57">
        <f t="shared" si="25"/>
        <v>511.08</v>
      </c>
      <c r="E69" s="57">
        <f t="shared" si="25"/>
        <v>1691.53</v>
      </c>
      <c r="F69" s="57">
        <f t="shared" si="25"/>
        <v>1183.8699999999999</v>
      </c>
      <c r="G69" s="57">
        <f t="shared" si="25"/>
        <v>3296.9</v>
      </c>
      <c r="H69" s="57">
        <f t="shared" si="25"/>
        <v>3137.92</v>
      </c>
      <c r="I69" s="57">
        <f t="shared" si="25"/>
        <v>3381.94</v>
      </c>
      <c r="J69" s="57">
        <f t="shared" si="25"/>
        <v>3162</v>
      </c>
      <c r="K69" s="57">
        <f t="shared" si="25"/>
        <v>1923.98</v>
      </c>
      <c r="L69" s="57">
        <f t="shared" si="25"/>
        <v>1735.63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25669.85</v>
      </c>
    </row>
    <row r="70" spans="1:34" customFormat="1" ht="15" customHeight="1" x14ac:dyDescent="0.25">
      <c r="A70" s="56" t="s">
        <v>95</v>
      </c>
      <c r="B70" s="55">
        <f t="shared" ref="B70:AG70" si="26">+B64-B69</f>
        <v>5.2600000000002183</v>
      </c>
      <c r="C70" s="55">
        <f t="shared" si="26"/>
        <v>-5.5</v>
      </c>
      <c r="D70" s="55">
        <f t="shared" si="26"/>
        <v>-0.58999999999991815</v>
      </c>
      <c r="E70" s="55">
        <f t="shared" si="26"/>
        <v>10.700000000000045</v>
      </c>
      <c r="F70" s="55">
        <f t="shared" si="26"/>
        <v>6.2300000000002456</v>
      </c>
      <c r="G70" s="55">
        <f t="shared" si="26"/>
        <v>1.6399999999998727</v>
      </c>
      <c r="H70" s="55">
        <f t="shared" si="26"/>
        <v>72.289999999999964</v>
      </c>
      <c r="I70" s="55">
        <f t="shared" si="26"/>
        <v>2.6199999999998909</v>
      </c>
      <c r="J70" s="55">
        <f t="shared" si="26"/>
        <v>0.67000000000007276</v>
      </c>
      <c r="K70" s="55">
        <f t="shared" si="26"/>
        <v>15.610200000000077</v>
      </c>
      <c r="L70" s="55">
        <f t="shared" si="26"/>
        <v>-0.24000000000023647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108.69020000000023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 t="s">
        <v>125</v>
      </c>
      <c r="I71" s="14"/>
      <c r="J71" s="14"/>
      <c r="K71" s="14" t="s">
        <v>126</v>
      </c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G49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44777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>
        <v>5.84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1688.28</v>
      </c>
      <c r="C12" s="25">
        <v>1952.95</v>
      </c>
      <c r="D12" s="25">
        <v>206.92</v>
      </c>
      <c r="E12" s="25">
        <v>3396.24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7244.3899999999994</v>
      </c>
      <c r="AI12" s="25">
        <v>7183.23</v>
      </c>
      <c r="AJ12" s="66">
        <f>+AI12-AH12</f>
        <v>-61.159999999999854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80</v>
      </c>
      <c r="C15" s="22">
        <v>60.5</v>
      </c>
      <c r="D15" s="22">
        <v>180</v>
      </c>
      <c r="E15" s="22">
        <v>127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447.5</v>
      </c>
    </row>
    <row r="16" spans="1:36" s="31" customFormat="1" x14ac:dyDescent="0.25">
      <c r="A16" s="29" t="s">
        <v>20</v>
      </c>
      <c r="B16" s="30">
        <v>74</v>
      </c>
      <c r="C16" s="30">
        <v>55</v>
      </c>
      <c r="D16" s="30">
        <v>2</v>
      </c>
      <c r="E16" s="30">
        <v>103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234</v>
      </c>
      <c r="AJ16" s="67"/>
    </row>
    <row r="17" spans="1:36" customFormat="1" x14ac:dyDescent="0.25">
      <c r="A17" s="45" t="s">
        <v>27</v>
      </c>
      <c r="B17" s="21">
        <f>B16*$B$8</f>
        <v>428.46</v>
      </c>
      <c r="C17" s="21">
        <f>C16*$B$8</f>
        <v>318.45</v>
      </c>
      <c r="D17" s="21">
        <f t="shared" ref="D17:AG17" si="2">D16*$B$8</f>
        <v>11.58</v>
      </c>
      <c r="E17" s="21">
        <f t="shared" si="2"/>
        <v>596.37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1354.8600000000001</v>
      </c>
    </row>
    <row r="18" spans="1:36" s="31" customFormat="1" x14ac:dyDescent="0.25">
      <c r="A18" s="29" t="s">
        <v>23</v>
      </c>
      <c r="B18" s="32"/>
      <c r="C18" s="32">
        <v>95</v>
      </c>
      <c r="D18" s="32"/>
      <c r="E18" s="32">
        <v>57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152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554.79999999999995</v>
      </c>
      <c r="D19" s="21">
        <f t="shared" si="3"/>
        <v>0</v>
      </c>
      <c r="E19" s="21">
        <f t="shared" si="3"/>
        <v>332.88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887.68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74</v>
      </c>
      <c r="C22" s="19">
        <f t="shared" ref="C22:AG23" si="5">+C16+C18+C20</f>
        <v>150</v>
      </c>
      <c r="D22" s="19">
        <f t="shared" si="5"/>
        <v>2</v>
      </c>
      <c r="E22" s="19">
        <f t="shared" si="5"/>
        <v>160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386</v>
      </c>
    </row>
    <row r="23" spans="1:36" customFormat="1" x14ac:dyDescent="0.25">
      <c r="A23" s="46" t="s">
        <v>26</v>
      </c>
      <c r="B23" s="18">
        <f>+B17+B19+B21</f>
        <v>428.46</v>
      </c>
      <c r="C23" s="18">
        <f t="shared" si="5"/>
        <v>873.25</v>
      </c>
      <c r="D23" s="18">
        <f t="shared" si="5"/>
        <v>11.58</v>
      </c>
      <c r="E23" s="18">
        <f t="shared" si="5"/>
        <v>929.25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2242.54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903.97</v>
      </c>
      <c r="C49" s="43">
        <v>942.01</v>
      </c>
      <c r="D49" s="43">
        <v>5.0199999999999996</v>
      </c>
      <c r="E49" s="43">
        <v>1940.05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3791.05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264.62</v>
      </c>
      <c r="C53" s="43">
        <v>75.39</v>
      </c>
      <c r="D53" s="43">
        <v>12.39</v>
      </c>
      <c r="E53" s="43">
        <v>400.9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753.3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15.23</v>
      </c>
      <c r="C55" s="43"/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15.23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1692.2800000000002</v>
      </c>
      <c r="C64" s="51">
        <f t="shared" ref="C64:AG64" si="21">+C15+C23+C31+C39+C47+C48+C49+C50+C51+C52+C53+C54+C55+C56+C57+C58+C59+C60+C61+C62+C63</f>
        <v>1951.15</v>
      </c>
      <c r="D64" s="51">
        <f t="shared" si="21"/>
        <v>208.99</v>
      </c>
      <c r="E64" s="51">
        <f t="shared" si="21"/>
        <v>3397.2000000000003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7249.6200000000008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1688.28</v>
      </c>
      <c r="C67" s="55">
        <f t="shared" ref="C67:L67" si="23">C12</f>
        <v>1952.95</v>
      </c>
      <c r="D67" s="55">
        <f t="shared" si="23"/>
        <v>206.92</v>
      </c>
      <c r="E67" s="55">
        <f t="shared" si="23"/>
        <v>3396.24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7244.3899999999994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1688.28</v>
      </c>
      <c r="C69" s="57">
        <f t="shared" ref="C69:AG69" si="25">+C67+C68</f>
        <v>1952.95</v>
      </c>
      <c r="D69" s="57">
        <f t="shared" si="25"/>
        <v>206.92</v>
      </c>
      <c r="E69" s="57">
        <f t="shared" si="25"/>
        <v>3396.24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7244.3899999999994</v>
      </c>
    </row>
    <row r="70" spans="1:34" customFormat="1" ht="15" customHeight="1" x14ac:dyDescent="0.25">
      <c r="A70" s="56" t="s">
        <v>95</v>
      </c>
      <c r="B70" s="55">
        <f t="shared" ref="B70:AG70" si="26">+B64-B69</f>
        <v>4.0000000000002274</v>
      </c>
      <c r="C70" s="55">
        <f t="shared" si="26"/>
        <v>-1.7999999999999545</v>
      </c>
      <c r="D70" s="55">
        <f t="shared" si="26"/>
        <v>2.0700000000000216</v>
      </c>
      <c r="E70" s="55">
        <f t="shared" si="26"/>
        <v>0.96000000000049113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5.2300000000007856</v>
      </c>
    </row>
    <row r="71" spans="1:34" ht="95.25" customHeight="1" x14ac:dyDescent="0.25">
      <c r="A71" s="74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124</v>
      </c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22" sqref="AH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5.79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3541.48</v>
      </c>
      <c r="C12" s="25">
        <v>1790.03</v>
      </c>
      <c r="D12" s="25">
        <v>925.83</v>
      </c>
      <c r="E12" s="25">
        <v>1745.85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8003.1900000000005</v>
      </c>
      <c r="AI12" s="25">
        <v>7953.4129999999996</v>
      </c>
      <c r="AJ12" s="66">
        <f>+AI12-AH12</f>
        <v>-49.777000000000953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416.5</v>
      </c>
      <c r="C15" s="22">
        <v>250</v>
      </c>
      <c r="D15" s="22">
        <v>192.5</v>
      </c>
      <c r="E15" s="22">
        <v>348.5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1207.5</v>
      </c>
    </row>
    <row r="16" spans="1:36" s="31" customFormat="1" x14ac:dyDescent="0.25">
      <c r="A16" s="29" t="s">
        <v>20</v>
      </c>
      <c r="B16" s="30">
        <v>21</v>
      </c>
      <c r="C16" s="30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32</v>
      </c>
      <c r="AJ16" s="67"/>
    </row>
    <row r="17" spans="1:36" customFormat="1" x14ac:dyDescent="0.25">
      <c r="A17" s="45" t="s">
        <v>27</v>
      </c>
      <c r="B17" s="21">
        <f>B16*$B$8</f>
        <v>122.64</v>
      </c>
      <c r="C17" s="21">
        <f>C16*$B$8</f>
        <v>64.239999999999995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186.88</v>
      </c>
    </row>
    <row r="18" spans="1:36" s="31" customFormat="1" x14ac:dyDescent="0.25">
      <c r="A18" s="29" t="s">
        <v>23</v>
      </c>
      <c r="B18" s="32">
        <v>182</v>
      </c>
      <c r="C18" s="32">
        <v>96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278</v>
      </c>
      <c r="AJ18" s="67"/>
    </row>
    <row r="19" spans="1:36" customFormat="1" x14ac:dyDescent="0.25">
      <c r="A19" s="45" t="s">
        <v>27</v>
      </c>
      <c r="B19" s="21">
        <f>B18*$B$9</f>
        <v>1053.78</v>
      </c>
      <c r="C19" s="21">
        <f t="shared" ref="C19:AG19" si="3">C18*$B$9</f>
        <v>555.84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1609.62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203</v>
      </c>
      <c r="C22" s="19">
        <f t="shared" ref="C22:AG23" si="5">+C16+C18+C20</f>
        <v>107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310</v>
      </c>
    </row>
    <row r="23" spans="1:36" customFormat="1" x14ac:dyDescent="0.25">
      <c r="A23" s="46" t="s">
        <v>26</v>
      </c>
      <c r="B23" s="18">
        <f>+B17+B19+B21</f>
        <v>1176.42</v>
      </c>
      <c r="C23" s="18">
        <f t="shared" si="5"/>
        <v>620.08000000000004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1796.5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>
        <v>14.54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14.54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84.186599999999999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84.186599999999999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14.54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14.54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84.186599999999999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84.186599999999999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1248.25</v>
      </c>
      <c r="C49" s="43">
        <v>490.11</v>
      </c>
      <c r="D49" s="43">
        <v>497.76</v>
      </c>
      <c r="E49" s="43">
        <v>984.77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3220.89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709.09</v>
      </c>
      <c r="C53" s="43">
        <v>345.14</v>
      </c>
      <c r="D53" s="43">
        <v>237.08</v>
      </c>
      <c r="E53" s="43">
        <v>371.25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1662.56</v>
      </c>
    </row>
    <row r="54" spans="1:34" x14ac:dyDescent="0.25">
      <c r="A54" s="17" t="s">
        <v>114</v>
      </c>
      <c r="B54" s="43"/>
      <c r="C54" s="43"/>
      <c r="D54" s="43"/>
      <c r="E54" s="43">
        <v>41.95</v>
      </c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41.95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3550.26</v>
      </c>
      <c r="C64" s="51">
        <f t="shared" ref="C64:AG64" si="21">+C15+C23+C31+C39+C47+C48+C49+C50+C51+C52+C53+C54+C55+C56+C57+C58+C59+C60+C61+C62+C63</f>
        <v>1789.5165999999999</v>
      </c>
      <c r="D64" s="51">
        <f t="shared" si="21"/>
        <v>927.34</v>
      </c>
      <c r="E64" s="51">
        <f t="shared" si="21"/>
        <v>1746.47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8013.5866000000005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3541.48</v>
      </c>
      <c r="C67" s="55">
        <f t="shared" ref="C67:L67" si="23">C12</f>
        <v>1790.03</v>
      </c>
      <c r="D67" s="55">
        <f t="shared" si="23"/>
        <v>925.83</v>
      </c>
      <c r="E67" s="55">
        <f t="shared" si="23"/>
        <v>1745.85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8003.1900000000005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3541.48</v>
      </c>
      <c r="C69" s="57">
        <f t="shared" ref="C69:AG69" si="25">+C67+C68</f>
        <v>1790.03</v>
      </c>
      <c r="D69" s="57">
        <f t="shared" si="25"/>
        <v>925.83</v>
      </c>
      <c r="E69" s="57">
        <f t="shared" si="25"/>
        <v>1745.85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8003.1900000000005</v>
      </c>
    </row>
    <row r="70" spans="1:34" customFormat="1" ht="15" customHeight="1" x14ac:dyDescent="0.25">
      <c r="A70" s="56" t="s">
        <v>95</v>
      </c>
      <c r="B70" s="55">
        <f t="shared" ref="B70:AG70" si="26">+B64-B69</f>
        <v>8.7800000000002001</v>
      </c>
      <c r="C70" s="55">
        <f t="shared" si="26"/>
        <v>-0.51340000000004693</v>
      </c>
      <c r="D70" s="55">
        <f t="shared" si="26"/>
        <v>1.5099999999999909</v>
      </c>
      <c r="E70" s="55">
        <f t="shared" si="26"/>
        <v>0.62000000000011823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10.396600000000262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disablePrompts="1"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3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>
        <v>5.84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908.44</v>
      </c>
      <c r="C12" s="25">
        <v>1178.49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2086.9300000000003</v>
      </c>
      <c r="AI12" s="25">
        <v>2073.06</v>
      </c>
      <c r="AJ12" s="66">
        <f>+AI12-AH12</f>
        <v>-13.870000000000346</v>
      </c>
    </row>
    <row r="13" spans="1:36" ht="19.5" customHeight="1" x14ac:dyDescent="0.25">
      <c r="A13" s="24" t="s">
        <v>117</v>
      </c>
      <c r="B13" s="25"/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12</v>
      </c>
      <c r="AI13" s="25"/>
      <c r="AJ13" s="66">
        <f>+AI13-AH13</f>
        <v>-12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69.5</v>
      </c>
      <c r="C15" s="22">
        <v>53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122.5</v>
      </c>
    </row>
    <row r="16" spans="1:36" s="31" customFormat="1" x14ac:dyDescent="0.25">
      <c r="A16" s="29" t="s">
        <v>20</v>
      </c>
      <c r="B16" s="30">
        <v>37</v>
      </c>
      <c r="C16" s="30">
        <v>30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67</v>
      </c>
      <c r="AJ16" s="67"/>
    </row>
    <row r="17" spans="1:36" customFormat="1" x14ac:dyDescent="0.25">
      <c r="A17" s="45" t="s">
        <v>27</v>
      </c>
      <c r="B17" s="21">
        <f>B16*$B$8</f>
        <v>214.23</v>
      </c>
      <c r="C17" s="21">
        <f>C16*$B$8</f>
        <v>173.7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387.92999999999995</v>
      </c>
    </row>
    <row r="18" spans="1:36" s="31" customFormat="1" x14ac:dyDescent="0.25">
      <c r="A18" s="29" t="s">
        <v>23</v>
      </c>
      <c r="B18" s="32"/>
      <c r="C18" s="32">
        <v>31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31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181.04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181.04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37</v>
      </c>
      <c r="C22" s="19">
        <f t="shared" ref="C22:AG23" si="5">+C16+C18+C20</f>
        <v>61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98</v>
      </c>
    </row>
    <row r="23" spans="1:36" customFormat="1" x14ac:dyDescent="0.25">
      <c r="A23" s="46" t="s">
        <v>26</v>
      </c>
      <c r="B23" s="18">
        <f>+B17+B19+B21</f>
        <v>214.23</v>
      </c>
      <c r="C23" s="18">
        <f t="shared" si="5"/>
        <v>354.74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568.97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406.07</v>
      </c>
      <c r="C49" s="43">
        <v>517.27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923.33999999999992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259.62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259.62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218.96</v>
      </c>
      <c r="C55" s="43">
        <v>8.16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227.12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908.76</v>
      </c>
      <c r="C64" s="51">
        <f t="shared" ref="C64:AG64" si="21">+C15+C23+C31+C39+C47+C48+C49+C50+C51+C52+C53+C54+C55+C56+C57+C58+C59+C60+C61+C62+C63</f>
        <v>1192.7900000000002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2101.5500000000002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908.44</v>
      </c>
      <c r="C67" s="55">
        <f t="shared" ref="C67:L67" si="23">C12</f>
        <v>1178.49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2086.9300000000003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908.44</v>
      </c>
      <c r="C69" s="57">
        <f t="shared" ref="C69:AG69" si="25">+C67+C68</f>
        <v>1190.49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2098.9300000000003</v>
      </c>
    </row>
    <row r="70" spans="1:34" customFormat="1" ht="15" customHeight="1" x14ac:dyDescent="0.25">
      <c r="A70" s="56" t="s">
        <v>95</v>
      </c>
      <c r="B70" s="55">
        <f t="shared" ref="B70:AG70" si="26">+B64-B69</f>
        <v>0.31999999999993634</v>
      </c>
      <c r="C70" s="55">
        <f t="shared" si="26"/>
        <v>2.3000000000001819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2.6200000000001182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C50" sqref="C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>
        <v>5.84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520.92999999999995</v>
      </c>
      <c r="C12" s="25">
        <v>1756.18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2277.11</v>
      </c>
      <c r="AI12" s="25"/>
      <c r="AJ12" s="66">
        <f>+AI12-AH12</f>
        <v>-2277.11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16.5</v>
      </c>
      <c r="C15" s="22">
        <v>186.5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203</v>
      </c>
    </row>
    <row r="16" spans="1:36" s="31" customFormat="1" x14ac:dyDescent="0.25">
      <c r="A16" s="29" t="s">
        <v>20</v>
      </c>
      <c r="B16" s="30">
        <v>24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24</v>
      </c>
      <c r="AJ16" s="67"/>
    </row>
    <row r="17" spans="1:36" customFormat="1" x14ac:dyDescent="0.25">
      <c r="A17" s="45" t="s">
        <v>27</v>
      </c>
      <c r="B17" s="21">
        <f>B16*$B$8</f>
        <v>138.96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138.96</v>
      </c>
    </row>
    <row r="18" spans="1:36" s="31" customFormat="1" x14ac:dyDescent="0.25">
      <c r="A18" s="29" t="s">
        <v>23</v>
      </c>
      <c r="B18" s="32"/>
      <c r="C18" s="32">
        <v>134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134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782.56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782.56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24</v>
      </c>
      <c r="C22" s="19">
        <f t="shared" ref="C22:AG23" si="5">+C16+C18+C20</f>
        <v>134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158</v>
      </c>
    </row>
    <row r="23" spans="1:36" customFormat="1" x14ac:dyDescent="0.25">
      <c r="A23" s="46" t="s">
        <v>26</v>
      </c>
      <c r="B23" s="18">
        <f>+B17+B19+B21</f>
        <v>138.96</v>
      </c>
      <c r="C23" s="18">
        <f t="shared" si="5"/>
        <v>782.56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921.52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>
        <v>15.84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15.84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92.505600000000001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92.505600000000001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15.84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15.84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92.505600000000001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92.505600000000001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361.01</v>
      </c>
      <c r="C49" s="43">
        <v>697.8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1058.81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520.47</v>
      </c>
      <c r="C64" s="51">
        <f t="shared" ref="C64:AG64" si="21">+C15+C23+C31+C39+C47+C48+C49+C50+C51+C52+C53+C54+C55+C56+C57+C58+C59+C60+C61+C62+C63</f>
        <v>1759.3655999999999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2279.8355999999999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520.92999999999995</v>
      </c>
      <c r="C67" s="55">
        <f t="shared" ref="C67:L67" si="23">C12</f>
        <v>1756.18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2277.11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520.92999999999995</v>
      </c>
      <c r="C69" s="57">
        <f t="shared" ref="C69:AG69" si="25">+C67+C68</f>
        <v>1756.18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2277.11</v>
      </c>
    </row>
    <row r="70" spans="1:34" customFormat="1" ht="15" customHeight="1" x14ac:dyDescent="0.25">
      <c r="A70" s="56" t="s">
        <v>95</v>
      </c>
      <c r="B70" s="55">
        <f t="shared" ref="B70:AG70" si="26">+B64-B69</f>
        <v>-0.45999999999992269</v>
      </c>
      <c r="C70" s="55">
        <f t="shared" si="26"/>
        <v>3.1855999999997948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2.7255999999998721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5.79</v>
      </c>
      <c r="C9" s="1" t="s">
        <v>39</v>
      </c>
      <c r="D9" s="23"/>
    </row>
    <row r="10" spans="1:36" ht="15.75" thickBot="1" x14ac:dyDescent="0.3">
      <c r="A10" s="1" t="s">
        <v>50</v>
      </c>
      <c r="B10" s="16">
        <v>5.8</v>
      </c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2965.81</v>
      </c>
      <c r="C12" s="25">
        <v>3493.58</v>
      </c>
      <c r="D12" s="25">
        <v>1178.01</v>
      </c>
      <c r="E12" s="25">
        <v>1284.18</v>
      </c>
      <c r="F12" s="25">
        <v>4145.3900000000003</v>
      </c>
      <c r="G12" s="25">
        <v>802.95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13869.920000000002</v>
      </c>
      <c r="AI12" s="25">
        <v>13733.5</v>
      </c>
      <c r="AJ12" s="66">
        <f>+AI12-AH12</f>
        <v>-136.42000000000189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177</v>
      </c>
      <c r="C15" s="22">
        <v>355</v>
      </c>
      <c r="D15" s="22">
        <v>146</v>
      </c>
      <c r="E15" s="22">
        <v>84</v>
      </c>
      <c r="F15" s="22">
        <v>153</v>
      </c>
      <c r="G15" s="22">
        <v>139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1054</v>
      </c>
    </row>
    <row r="16" spans="1:36" s="31" customFormat="1" x14ac:dyDescent="0.25">
      <c r="A16" s="29" t="s">
        <v>20</v>
      </c>
      <c r="B16" s="30"/>
      <c r="C16" s="30">
        <v>178</v>
      </c>
      <c r="D16" s="30"/>
      <c r="E16" s="30"/>
      <c r="F16" s="30">
        <v>322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500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1039.52</v>
      </c>
      <c r="D17" s="21">
        <f t="shared" ref="D17:AG17" si="2">D16*$B$8</f>
        <v>0</v>
      </c>
      <c r="E17" s="21">
        <f t="shared" si="2"/>
        <v>0</v>
      </c>
      <c r="F17" s="21">
        <f t="shared" si="2"/>
        <v>1880.48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2920</v>
      </c>
    </row>
    <row r="18" spans="1:36" s="31" customFormat="1" x14ac:dyDescent="0.25">
      <c r="A18" s="29" t="s">
        <v>23</v>
      </c>
      <c r="B18" s="32">
        <v>119</v>
      </c>
      <c r="C18" s="32">
        <v>30</v>
      </c>
      <c r="D18" s="32">
        <v>67</v>
      </c>
      <c r="E18" s="32">
        <v>50</v>
      </c>
      <c r="F18" s="32">
        <v>91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357</v>
      </c>
      <c r="AJ18" s="67"/>
    </row>
    <row r="19" spans="1:36" customFormat="1" x14ac:dyDescent="0.25">
      <c r="A19" s="45" t="s">
        <v>27</v>
      </c>
      <c r="B19" s="21">
        <f>B18*$B$9</f>
        <v>689.01</v>
      </c>
      <c r="C19" s="21">
        <f t="shared" ref="C19:AG19" si="3">C18*$B$9</f>
        <v>173.7</v>
      </c>
      <c r="D19" s="21">
        <f t="shared" si="3"/>
        <v>387.93</v>
      </c>
      <c r="E19" s="21">
        <f t="shared" si="3"/>
        <v>289.5</v>
      </c>
      <c r="F19" s="21">
        <f t="shared" si="3"/>
        <v>526.89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2067.0300000000002</v>
      </c>
    </row>
    <row r="20" spans="1:36" s="31" customFormat="1" x14ac:dyDescent="0.25">
      <c r="A20" s="29" t="s">
        <v>24</v>
      </c>
      <c r="B20" s="32">
        <v>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2</v>
      </c>
      <c r="AJ20" s="67"/>
    </row>
    <row r="21" spans="1:36" customFormat="1" x14ac:dyDescent="0.25">
      <c r="A21" s="45" t="s">
        <v>27</v>
      </c>
      <c r="B21" s="21">
        <f>B20*$B$10</f>
        <v>11.6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11.6</v>
      </c>
    </row>
    <row r="22" spans="1:36" customFormat="1" x14ac:dyDescent="0.25">
      <c r="A22" s="46" t="s">
        <v>25</v>
      </c>
      <c r="B22" s="19">
        <f>+B16+B18+B20</f>
        <v>121</v>
      </c>
      <c r="C22" s="19">
        <f t="shared" ref="C22:AG23" si="5">+C16+C18+C20</f>
        <v>208</v>
      </c>
      <c r="D22" s="19">
        <f t="shared" si="5"/>
        <v>67</v>
      </c>
      <c r="E22" s="19">
        <f t="shared" si="5"/>
        <v>50</v>
      </c>
      <c r="F22" s="19">
        <f t="shared" si="5"/>
        <v>413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859</v>
      </c>
    </row>
    <row r="23" spans="1:36" customFormat="1" x14ac:dyDescent="0.25">
      <c r="A23" s="46" t="s">
        <v>26</v>
      </c>
      <c r="B23" s="18">
        <f>+B17+B19+B21</f>
        <v>700.61</v>
      </c>
      <c r="C23" s="18">
        <f t="shared" si="5"/>
        <v>1213.22</v>
      </c>
      <c r="D23" s="18">
        <f t="shared" si="5"/>
        <v>387.93</v>
      </c>
      <c r="E23" s="18">
        <f t="shared" si="5"/>
        <v>289.5</v>
      </c>
      <c r="F23" s="18">
        <f t="shared" si="5"/>
        <v>2407.37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4998.6299999999992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1647.75</v>
      </c>
      <c r="C49" s="43">
        <v>1510.94</v>
      </c>
      <c r="D49" s="43"/>
      <c r="E49" s="43"/>
      <c r="F49" s="43"/>
      <c r="G49" s="43">
        <v>664.26</v>
      </c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3822.95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546.87</v>
      </c>
      <c r="E52" s="43">
        <v>894.23</v>
      </c>
      <c r="F52" s="43">
        <v>1399.56</v>
      </c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2840.66</v>
      </c>
    </row>
    <row r="53" spans="1:34" x14ac:dyDescent="0.25">
      <c r="A53" s="17" t="s">
        <v>18</v>
      </c>
      <c r="B53" s="43">
        <v>401.15</v>
      </c>
      <c r="C53" s="43">
        <v>421.67</v>
      </c>
      <c r="D53" s="43">
        <v>94.83</v>
      </c>
      <c r="E53" s="43">
        <v>17.399999999999999</v>
      </c>
      <c r="F53" s="43">
        <v>199.09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1134.1399999999999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44.87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44.87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2971.38</v>
      </c>
      <c r="C64" s="51">
        <f t="shared" ref="C64:AG64" si="21">+C15+C23+C31+C39+C47+C48+C49+C50+C51+C52+C53+C54+C55+C56+C57+C58+C59+C60+C61+C62+C63</f>
        <v>3500.83</v>
      </c>
      <c r="D64" s="51">
        <f t="shared" si="21"/>
        <v>1175.6300000000001</v>
      </c>
      <c r="E64" s="51">
        <f t="shared" si="21"/>
        <v>1285.1300000000001</v>
      </c>
      <c r="F64" s="51">
        <f t="shared" si="21"/>
        <v>4159.0199999999995</v>
      </c>
      <c r="G64" s="51">
        <f t="shared" si="21"/>
        <v>803.26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13895.250000000002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3 D</v>
      </c>
      <c r="F66" s="53" t="str">
        <f t="shared" si="22"/>
        <v>CAJA 3 N</v>
      </c>
      <c r="G66" s="53" t="str">
        <f t="shared" si="22"/>
        <v>CAJA 4 N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2965.81</v>
      </c>
      <c r="C67" s="55">
        <f t="shared" ref="C67:L67" si="23">C12</f>
        <v>3493.58</v>
      </c>
      <c r="D67" s="55">
        <f t="shared" si="23"/>
        <v>1178.01</v>
      </c>
      <c r="E67" s="55">
        <f t="shared" si="23"/>
        <v>1284.18</v>
      </c>
      <c r="F67" s="55">
        <f t="shared" si="23"/>
        <v>4145.3900000000003</v>
      </c>
      <c r="G67" s="55">
        <f t="shared" si="23"/>
        <v>802.95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13869.920000000002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2965.81</v>
      </c>
      <c r="C69" s="57">
        <f t="shared" ref="C69:AG69" si="25">+C67+C68</f>
        <v>3493.58</v>
      </c>
      <c r="D69" s="57">
        <f t="shared" si="25"/>
        <v>1178.01</v>
      </c>
      <c r="E69" s="57">
        <f t="shared" si="25"/>
        <v>1284.18</v>
      </c>
      <c r="F69" s="57">
        <f t="shared" si="25"/>
        <v>4145.3900000000003</v>
      </c>
      <c r="G69" s="57">
        <f t="shared" si="25"/>
        <v>802.95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13869.920000000002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5.5700000000001637</v>
      </c>
      <c r="C70" s="55">
        <f t="shared" si="26"/>
        <v>7.25</v>
      </c>
      <c r="D70" s="55">
        <f t="shared" si="26"/>
        <v>-2.3799999999998818</v>
      </c>
      <c r="E70" s="55">
        <f t="shared" si="26"/>
        <v>0.95000000000004547</v>
      </c>
      <c r="F70" s="55">
        <f t="shared" si="26"/>
        <v>13.6299999999992</v>
      </c>
      <c r="G70" s="55">
        <f t="shared" si="26"/>
        <v>0.30999999999994543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25.329999999999472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2022-08-05T19:49:12Z</dcterms:modified>
</cp:coreProperties>
</file>