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P31" i="149"/>
  <c r="X31" i="149"/>
  <c r="AB31" i="149"/>
  <c r="D31" i="150"/>
  <c r="H31" i="150"/>
  <c r="P31" i="150"/>
  <c r="X31" i="150"/>
  <c r="AF31" i="150"/>
  <c r="L31" i="149"/>
  <c r="T31" i="149"/>
  <c r="AF31" i="149"/>
  <c r="L31" i="150"/>
  <c r="T31" i="150"/>
  <c r="AB31" i="150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Y64" i="149"/>
  <c r="Y70" i="149" s="1"/>
  <c r="I64" i="149"/>
  <c r="I70" i="149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AD64" i="40"/>
  <c r="AD70" i="40" s="1"/>
  <c r="D69" i="40"/>
  <c r="Y64" i="40"/>
  <c r="Y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E31" i="40" l="1"/>
  <c r="J39" i="40"/>
  <c r="K47" i="40"/>
  <c r="G47" i="40"/>
  <c r="C47" i="40"/>
  <c r="K31" i="40"/>
  <c r="G31" i="40"/>
  <c r="C31" i="40"/>
  <c r="H39" i="40"/>
  <c r="D39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C64" i="40" l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<sst xmlns="http://schemas.openxmlformats.org/spreadsheetml/2006/main" count="756" uniqueCount="140">
  <si>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</si>
  <si>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</si>
  <si>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</si>
  <si>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</si>
  <si>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</si>
  <si>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</si>
  <si>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</si>
  <si>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</si>
  <si>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</si>
  <si>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</si>
  <si>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</si>
  <si>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</si>
  <si>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</si>
  <si>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</si>
  <si>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</si>
  <si>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</si>
  <si>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</si>
  <si>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</si>
  <si>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</si>
  <si>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</si>
  <si>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</si>
  <si>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</si>
  <si>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</si>
  <si>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</si>
  <si>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</si>
  <si>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</si>
  <si>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</si>
  <si>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</si>
  <si>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</si>
  <si>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</si>
  <si>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</si>
  <si>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</si>
  <si>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</si>
  <si>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</si>
  <si>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</si>
  <si>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</si>
  <si>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</si>
  <si>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</si>
  <si>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</si>
  <si>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</si>
  <si>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</si>
  <si>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</si>
  <si>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</si>
  <si>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</si>
  <si>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</si>
  <si>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</si>
  <si>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</si>
  <si>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</si>
  <si>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</si>
  <si>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</si>
  <si>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</si>
  <si>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</si>
  <si>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</si>
  <si>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</si>
  <si>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</si>
  <si>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</si>
  <si>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</si>
  <si>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</si>
  <si>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</si>
  <si>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</si>
  <si>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</si>
  <si>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</si>
  <si>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</si>
  <si>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</si>
  <si>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</si>
  <si>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</si>
  <si>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</si>
  <si>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</si>
  <si>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</si>
  <si>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</si>
  <si>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</si>
  <si>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</si>
  <si>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</si>
  <si>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</si>
  <si>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</si>
  <si>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</si>
  <si>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</si>
  <si>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</si>
  <si>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</si>
  <si>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</si>
  <si>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</si>
  <si>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</si>
  <si>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</si>
  <si>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</si>
  <si>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</si>
  <si>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</si>
  <si>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</si>
  <si>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</si>
  <si>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</si>
  <si>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</si>
  <si>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</si>
  <si>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</si>
  <si>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</si>
  <si>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</si>
  <si>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</si>
  <si>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</si>
  <si>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</si>
  <si>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</si>
  <si>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</si>
  <si>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</si>
  <si>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</si>
  <si>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</si>
  <si>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</si>
  <si>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</si>
  <si>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</si>
  <si>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</si>
  <si>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</si>
  <si>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</si>
  <si>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</si>
  <si>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</si>
  <si>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</si>
  <si>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</si>
  <si>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</si>
  <si>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</si>
  <si>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</si>
  <si>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</si>
  <si>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</si>
  <si>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</si>
  <si>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</si>
  <si>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</si>
  <si>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</si>
  <si>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</si>
  <si>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</si>
  <si>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mal registro de 0.04$</t>
  </si>
  <si>
    <t>faltante en efectivo</t>
  </si>
  <si>
    <t>MAL REGISTRO DE 2$</t>
  </si>
  <si>
    <t>CAMBIO DE 15E POR 15$</t>
  </si>
  <si>
    <t>NOTA DE CREDITO POR 5$</t>
  </si>
  <si>
    <t>NOTA DE CREDITO POR 20$</t>
  </si>
  <si>
    <t>SOBRANTE ES EL FALTANTE DE CAJA 2N</t>
  </si>
  <si>
    <t>58F/C</t>
  </si>
  <si>
    <t>0.50F/C</t>
  </si>
  <si>
    <t>CAJA CERRADA FUERA DE LINEA</t>
  </si>
  <si>
    <t>1.50F/C</t>
  </si>
  <si>
    <t>3F/C</t>
  </si>
  <si>
    <t>77F/C</t>
  </si>
  <si>
    <t xml:space="preserve">SOBRANTE DE 10$ MAS </t>
  </si>
  <si>
    <t>SOBRANT DE 106.75BS</t>
  </si>
  <si>
    <t>INTERCAMBIO DE 20EUROS</t>
  </si>
  <si>
    <t>POR 20 $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</si>
</sst>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85782.790000000023</v>
      </c>
      <c r="C2" s="42">
        <f>MODELO!AH12</f>
        <v>39153.189999999995</v>
      </c>
      <c r="D2" s="42">
        <f>EXQUISITECES!AH12</f>
        <v>13310.04</v>
      </c>
      <c r="E2" s="42">
        <f>HOYADA!AH12</f>
        <v>10897.86</v>
      </c>
      <c r="F2" s="42">
        <f>FARMASTOP!AH12</f>
        <v>2267.6800000000003</v>
      </c>
      <c r="G2" s="42">
        <f>BOCAS!AH12</f>
        <v>3859.5899999999997</v>
      </c>
      <c r="H2" s="42">
        <f>LAGUNETICA!AH12</f>
        <v>25260.82</v>
      </c>
      <c r="I2" s="42">
        <f>SANANTONIO!AH12</f>
        <v>0</v>
      </c>
      <c r="J2" s="42">
        <f>SUM(B2:I2)</f>
        <v>180531.97</v>
      </c>
    </row>
    <row r="3" spans="1:10" x14ac:dyDescent="0.25">
      <c r="A3" s="45" t="s">
        <v>0</v>
      </c>
      <c r="B3" s="42">
        <f>AUTOMERCADO!AH15</f>
        <v>1861.5</v>
      </c>
      <c r="C3" s="42">
        <f>MODELO!AH15</f>
        <v>1990</v>
      </c>
      <c r="D3" s="42">
        <f>EXQUISITECES!AH15</f>
        <v>714</v>
      </c>
      <c r="E3" s="42">
        <f>HOYADA!AH15</f>
        <v>1662.5</v>
      </c>
      <c r="F3" s="42">
        <f>FARMASTOP!AH15</f>
        <v>89</v>
      </c>
      <c r="G3" s="42">
        <f>BOCAS!AH15</f>
        <v>128.5</v>
      </c>
      <c r="H3" s="42">
        <f>LAGUNETICA!AH15</f>
        <v>2731</v>
      </c>
      <c r="I3" s="42">
        <f>SANANTONIO!AH15</f>
        <v>0</v>
      </c>
      <c r="J3" s="42">
        <f t="shared" ref="J3:J52" si="0">SUM(B3:I3)</f>
        <v>9176.5</v>
      </c>
    </row>
    <row r="4" spans="1:10" x14ac:dyDescent="0.25">
      <c r="A4" s="70" t="s">
        <v>20</v>
      </c>
      <c r="B4" s="42">
        <f>AUTOMERCADO!AH16</f>
        <v>7389</v>
      </c>
      <c r="C4" s="42">
        <f>MODELO!AH16</f>
        <v>3042</v>
      </c>
      <c r="D4" s="42">
        <f>EXQUISITECES!AH16</f>
        <v>1209</v>
      </c>
      <c r="E4" s="42">
        <f>HOYADA!AH16</f>
        <v>603</v>
      </c>
      <c r="F4" s="42">
        <f>FARMASTOP!AH16</f>
        <v>169</v>
      </c>
      <c r="G4" s="42">
        <f>BOCAS!AH16</f>
        <v>377</v>
      </c>
      <c r="H4" s="42">
        <f>LAGUNETICA!AH16</f>
        <v>1858</v>
      </c>
      <c r="I4" s="42">
        <f>SANANTONIO!AH16</f>
        <v>0</v>
      </c>
      <c r="J4" s="42">
        <f t="shared" si="0"/>
        <v>14647</v>
      </c>
    </row>
    <row r="5" spans="1:10" x14ac:dyDescent="0.25">
      <c r="A5" s="45" t="s">
        <v>27</v>
      </c>
      <c r="B5" s="42">
        <f>AUTOMERCADO!AH17</f>
        <v>43373.43</v>
      </c>
      <c r="C5" s="42">
        <f>MODELO!AH17</f>
        <v>17856.54</v>
      </c>
      <c r="D5" s="42">
        <f>EXQUISITECES!AH17</f>
        <v>7096.83</v>
      </c>
      <c r="E5" s="42">
        <f>HOYADA!AH17</f>
        <v>3539.6100000000006</v>
      </c>
      <c r="F5" s="42">
        <f>FARMASTOP!AH17</f>
        <v>992.03000000000009</v>
      </c>
      <c r="G5" s="42">
        <f>BOCAS!AH17</f>
        <v>2212.9900000000002</v>
      </c>
      <c r="H5" s="42">
        <f>LAGUNETICA!AH17</f>
        <v>10906.460000000001</v>
      </c>
      <c r="I5" s="42">
        <f>SANANTONIO!AH17</f>
        <v>0</v>
      </c>
      <c r="J5" s="42">
        <f t="shared" si="0"/>
        <v>85977.890000000014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7389</v>
      </c>
      <c r="C10" s="42">
        <f>MODELO!AH22</f>
        <v>3042</v>
      </c>
      <c r="D10" s="42">
        <f>EXQUISITECES!AH22</f>
        <v>1209</v>
      </c>
      <c r="E10" s="42">
        <f>HOYADA!AH22</f>
        <v>603</v>
      </c>
      <c r="F10" s="42">
        <f>FARMASTOP!AH22</f>
        <v>169</v>
      </c>
      <c r="G10" s="42">
        <f>BOCAS!AH22</f>
        <v>377</v>
      </c>
      <c r="H10" s="42">
        <f>LAGUNETICA!AH22</f>
        <v>1858</v>
      </c>
      <c r="I10" s="42">
        <f>SANANTONIO!AH22</f>
        <v>0</v>
      </c>
      <c r="J10" s="42">
        <f t="shared" si="0"/>
        <v>14647</v>
      </c>
    </row>
    <row r="11" spans="1:10" x14ac:dyDescent="0.25">
      <c r="A11" s="46" t="s">
        <v>26</v>
      </c>
      <c r="B11" s="42">
        <f>AUTOMERCADO!AH23</f>
        <v>43373.43</v>
      </c>
      <c r="C11" s="42">
        <f>MODELO!AH23</f>
        <v>17856.54</v>
      </c>
      <c r="D11" s="42">
        <f>EXQUISITECES!AH23</f>
        <v>7096.83</v>
      </c>
      <c r="E11" s="42">
        <f>HOYADA!AH23</f>
        <v>3539.6100000000006</v>
      </c>
      <c r="F11" s="42">
        <f>FARMASTOP!AH23</f>
        <v>992.03000000000009</v>
      </c>
      <c r="G11" s="42">
        <f>BOCAS!AH23</f>
        <v>2212.9900000000002</v>
      </c>
      <c r="H11" s="42">
        <f>LAGUNETICA!AH23</f>
        <v>10906.460000000001</v>
      </c>
      <c r="I11" s="42">
        <f>SANANTONIO!AH23</f>
        <v>0</v>
      </c>
      <c r="J11" s="42">
        <f t="shared" si="0"/>
        <v>85977.890000000014</v>
      </c>
    </row>
    <row r="12" spans="1:10" x14ac:dyDescent="0.25">
      <c r="A12" s="45" t="s">
        <v>28</v>
      </c>
      <c r="B12" s="42">
        <f>AUTOMERCADO!AH24</f>
        <v>10</v>
      </c>
      <c r="C12" s="42">
        <f>MODELO!AH24</f>
        <v>20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20</v>
      </c>
      <c r="H12" s="42">
        <f>LAGUNETICA!AH24</f>
        <v>50</v>
      </c>
      <c r="I12" s="42">
        <f>SANANTONIO!AH24</f>
        <v>0</v>
      </c>
      <c r="J12" s="42">
        <f t="shared" si="0"/>
        <v>100</v>
      </c>
    </row>
    <row r="13" spans="1:10" x14ac:dyDescent="0.25">
      <c r="A13" s="45" t="s">
        <v>31</v>
      </c>
      <c r="B13" s="42">
        <f>AUTOMERCADO!AH25</f>
        <v>59.6</v>
      </c>
      <c r="C13" s="42">
        <f>MODELO!AH25</f>
        <v>119.2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119.2</v>
      </c>
      <c r="H13" s="42">
        <f>LAGUNETICA!AH25</f>
        <v>298</v>
      </c>
      <c r="I13" s="42">
        <f>SANANTONIO!AH25</f>
        <v>0</v>
      </c>
      <c r="J13" s="42">
        <f t="shared" si="0"/>
        <v>596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10</v>
      </c>
      <c r="C18" s="42">
        <f>MODELO!AH30</f>
        <v>20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20</v>
      </c>
      <c r="H18" s="42">
        <f>LAGUNETICA!AH30</f>
        <v>50</v>
      </c>
      <c r="I18" s="42">
        <f>SANANTONIO!AH30</f>
        <v>0</v>
      </c>
      <c r="J18" s="42">
        <f t="shared" si="0"/>
        <v>100</v>
      </c>
    </row>
    <row r="19" spans="1:10" x14ac:dyDescent="0.25">
      <c r="A19" s="46" t="s">
        <v>33</v>
      </c>
      <c r="B19" s="42">
        <f>AUTOMERCADO!AH31</f>
        <v>59.6</v>
      </c>
      <c r="C19" s="42">
        <f>MODELO!AH31</f>
        <v>119.2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119.2</v>
      </c>
      <c r="H19" s="42">
        <f>LAGUNETICA!AH31</f>
        <v>298</v>
      </c>
      <c r="I19" s="42">
        <f>SANANTONIO!AH31</f>
        <v>0</v>
      </c>
      <c r="J19" s="42">
        <f t="shared" si="0"/>
        <v>596</v>
      </c>
    </row>
    <row r="20" spans="1:10" x14ac:dyDescent="0.25">
      <c r="A20" s="45" t="s">
        <v>34</v>
      </c>
      <c r="B20" s="42">
        <f>AUTOMERCADO!AH32</f>
        <v>578.82000000000005</v>
      </c>
      <c r="C20" s="42">
        <f>MODELO!AH32</f>
        <v>23.3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602.12</v>
      </c>
    </row>
    <row r="21" spans="1:10" x14ac:dyDescent="0.25">
      <c r="A21" s="45" t="s">
        <v>35</v>
      </c>
      <c r="B21" s="42">
        <f>AUTOMERCADO!AH33</f>
        <v>3397.6734000000001</v>
      </c>
      <c r="C21" s="42">
        <f>MODELO!AH33</f>
        <v>136.77100000000002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3534.4444000000003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578.82000000000005</v>
      </c>
      <c r="C26" s="42">
        <f>MODELO!AH38</f>
        <v>23.3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602.12</v>
      </c>
    </row>
    <row r="27" spans="1:10" x14ac:dyDescent="0.25">
      <c r="A27" s="46" t="s">
        <v>42</v>
      </c>
      <c r="B27" s="42">
        <f>AUTOMERCADO!AH39</f>
        <v>3397.6734000000001</v>
      </c>
      <c r="C27" s="42">
        <f>MODELO!AH39</f>
        <v>136.77100000000002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3534.4444000000003</v>
      </c>
    </row>
    <row r="28" spans="1:10" x14ac:dyDescent="0.25">
      <c r="A28" s="45" t="s">
        <v>43</v>
      </c>
      <c r="B28" s="42">
        <f>AUTOMERCADO!AH40</f>
        <v>155.95000000000002</v>
      </c>
      <c r="C28" s="42">
        <f>MODELO!AH40</f>
        <v>85.47999999999999</v>
      </c>
      <c r="D28" s="42">
        <f>EXQUISITECES!AH40</f>
        <v>0</v>
      </c>
      <c r="E28" s="42">
        <f>HOYADA!AH40</f>
        <v>5.38</v>
      </c>
      <c r="F28" s="42">
        <f>FARMASTOP!AH40</f>
        <v>7.05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253.86</v>
      </c>
    </row>
    <row r="29" spans="1:10" x14ac:dyDescent="0.25">
      <c r="A29" s="45" t="s">
        <v>44</v>
      </c>
      <c r="B29" s="42">
        <f>AUTOMERCADO!AH41</f>
        <v>915.42650000000003</v>
      </c>
      <c r="C29" s="42">
        <f>MODELO!AH41</f>
        <v>501.76760000000002</v>
      </c>
      <c r="D29" s="42">
        <f>EXQUISITECES!AH41</f>
        <v>0</v>
      </c>
      <c r="E29" s="42">
        <f>HOYADA!AH41</f>
        <v>31.5806</v>
      </c>
      <c r="F29" s="42">
        <f>FARMASTOP!AH41</f>
        <v>41.383499999999998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1490.1582000000001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155.95000000000002</v>
      </c>
      <c r="C34" s="42">
        <f>MODELO!AH46</f>
        <v>85.47999999999999</v>
      </c>
      <c r="D34" s="42">
        <f>EXQUISITECES!AH46</f>
        <v>0</v>
      </c>
      <c r="E34" s="42">
        <f>HOYADA!AH46</f>
        <v>5.38</v>
      </c>
      <c r="F34" s="42">
        <f>FARMASTOP!AH46</f>
        <v>7.05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253.86</v>
      </c>
    </row>
    <row r="35" spans="1:10" x14ac:dyDescent="0.25">
      <c r="A35" s="46" t="s">
        <v>48</v>
      </c>
      <c r="B35" s="42">
        <f>AUTOMERCADO!AH47</f>
        <v>915.42650000000003</v>
      </c>
      <c r="C35" s="42">
        <f>MODELO!AH47</f>
        <v>501.76760000000002</v>
      </c>
      <c r="D35" s="42">
        <f>EXQUISITECES!AH47</f>
        <v>0</v>
      </c>
      <c r="E35" s="42">
        <f>HOYADA!AH47</f>
        <v>31.5806</v>
      </c>
      <c r="F35" s="42">
        <f>FARMASTOP!AH47</f>
        <v>41.383499999999998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1490.1582000000001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33845.82</v>
      </c>
      <c r="C37" s="42">
        <f>MODELO!AH49</f>
        <v>12464.86</v>
      </c>
      <c r="D37" s="42">
        <f>EXQUISITECES!AH49</f>
        <v>4959.5199999999995</v>
      </c>
      <c r="E37" s="42">
        <f>HOYADA!AH49</f>
        <v>4651.5</v>
      </c>
      <c r="F37" s="42">
        <f>FARMASTOP!AH49</f>
        <v>1123.6399999999999</v>
      </c>
      <c r="G37" s="42">
        <f>BOCAS!AH49</f>
        <v>1288.26</v>
      </c>
      <c r="H37" s="42">
        <f>LAGUNETICA!AH49</f>
        <v>5092.17</v>
      </c>
      <c r="I37" s="42">
        <f>SANANTONIO!AH49</f>
        <v>0</v>
      </c>
      <c r="J37" s="42">
        <f t="shared" si="0"/>
        <v>63425.77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526.58000000000004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526.58000000000004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3079.6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5171.84</v>
      </c>
      <c r="I40" s="42">
        <f>SANANTONIO!AH52</f>
        <v>0</v>
      </c>
      <c r="J40" s="42">
        <f t="shared" si="0"/>
        <v>8251.44</v>
      </c>
    </row>
    <row r="41" spans="1:10" x14ac:dyDescent="0.25">
      <c r="A41" s="71" t="s">
        <v>18</v>
      </c>
      <c r="B41" s="42">
        <f>AUTOMERCADO!AH53</f>
        <v>2223</v>
      </c>
      <c r="C41" s="42">
        <f>MODELO!AH53</f>
        <v>1965.1999999999998</v>
      </c>
      <c r="D41" s="42">
        <f>EXQUISITECES!AH53</f>
        <v>476.81</v>
      </c>
      <c r="E41" s="42">
        <f>HOYADA!AH53</f>
        <v>933.29</v>
      </c>
      <c r="F41" s="42">
        <f>FARMASTOP!AH53</f>
        <v>34.380000000000003</v>
      </c>
      <c r="G41" s="42">
        <f>BOCAS!AH53</f>
        <v>179.96</v>
      </c>
      <c r="H41" s="42">
        <f>LAGUNETICA!AH53</f>
        <v>945.33000000000015</v>
      </c>
      <c r="I41" s="42">
        <f>SANANTONIO!AH53</f>
        <v>0</v>
      </c>
      <c r="J41" s="42">
        <f t="shared" si="0"/>
        <v>6757.97</v>
      </c>
    </row>
    <row r="42" spans="1:10" x14ac:dyDescent="0.25">
      <c r="A42" s="71" t="s">
        <v>114</v>
      </c>
      <c r="B42" s="42">
        <f>AUTOMERCADO!AH54</f>
        <v>374.6</v>
      </c>
      <c r="C42" s="42">
        <f>MODELO!AH54</f>
        <v>103.13</v>
      </c>
      <c r="D42" s="42">
        <f>EXQUISITECES!AH54</f>
        <v>0</v>
      </c>
      <c r="E42" s="42">
        <f>HOYADA!AH54</f>
        <v>93.47</v>
      </c>
      <c r="F42" s="42">
        <f>FARMASTOP!AH54</f>
        <v>17.59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588.79000000000008</v>
      </c>
    </row>
    <row r="43" spans="1:10" x14ac:dyDescent="0.25">
      <c r="A43" s="71" t="s">
        <v>52</v>
      </c>
      <c r="B43" s="42">
        <f>AUTOMERCADO!AH55</f>
        <v>3307.8599999999997</v>
      </c>
      <c r="C43" s="42">
        <f>MODELO!AH55</f>
        <v>306.66999999999996</v>
      </c>
      <c r="D43" s="42">
        <f>EXQUISITECES!AH55</f>
        <v>82.39</v>
      </c>
      <c r="E43" s="42">
        <f>HOYADA!AH55</f>
        <v>0</v>
      </c>
      <c r="F43" s="42">
        <f>FARMASTOP!AH55</f>
        <v>0</v>
      </c>
      <c r="G43" s="42">
        <f>BOCAS!AH55</f>
        <v>0</v>
      </c>
      <c r="H43" s="42">
        <f>LAGUNETICA!AH55</f>
        <v>254.28</v>
      </c>
      <c r="I43" s="42">
        <f>SANANTONIO!AH55</f>
        <v>0</v>
      </c>
      <c r="J43" s="42">
        <f t="shared" si="0"/>
        <v>3951.2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142.69999999999999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142.69999999999999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70.540000000000006</v>
      </c>
      <c r="I47" s="42">
        <f>SANANTONIO!AH59</f>
        <v>0</v>
      </c>
      <c r="J47" s="42">
        <f t="shared" si="0"/>
        <v>70.540000000000006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7.57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7.57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89358.909899999999</v>
      </c>
      <c r="C52" s="72">
        <f>MODELO!AH64</f>
        <v>39200.588599999995</v>
      </c>
      <c r="D52" s="72">
        <f>EXQUISITECES!AH64</f>
        <v>13329.55</v>
      </c>
      <c r="E52" s="72">
        <f>HOYADA!AH64</f>
        <v>10911.9506</v>
      </c>
      <c r="F52" s="72">
        <f>FARMASTOP!AH64</f>
        <v>2298.0234999999998</v>
      </c>
      <c r="G52" s="72">
        <f>BOCAS!AH64</f>
        <v>3928.9100000000003</v>
      </c>
      <c r="H52" s="72">
        <f>LAGUNETICA!AH64</f>
        <v>25469.62</v>
      </c>
      <c r="I52" s="72">
        <f>SANANTONIO!AH64</f>
        <v>0</v>
      </c>
      <c r="J52" s="72">
        <f t="shared" si="0"/>
        <v>184497.5526</v>
      </c>
    </row>
    <row r="53" spans="1:10" x14ac:dyDescent="0.25">
      <c r="A53" s="54" t="s">
        <v>3</v>
      </c>
      <c r="B53" s="42">
        <f>B2</f>
        <v>85782.790000000023</v>
      </c>
      <c r="C53" s="42">
        <f t="shared" ref="C53:I53" si="1">C2</f>
        <v>39153.189999999995</v>
      </c>
      <c r="D53" s="42">
        <f t="shared" si="1"/>
        <v>13310.04</v>
      </c>
      <c r="E53" s="42">
        <f t="shared" si="1"/>
        <v>10897.86</v>
      </c>
      <c r="F53" s="42">
        <f t="shared" si="1"/>
        <v>2267.6800000000003</v>
      </c>
      <c r="G53" s="42">
        <f t="shared" si="1"/>
        <v>3859.5899999999997</v>
      </c>
      <c r="H53" s="42">
        <f t="shared" si="1"/>
        <v>25260.82</v>
      </c>
      <c r="I53" s="42">
        <f t="shared" si="1"/>
        <v>0</v>
      </c>
      <c r="J53" s="42">
        <f>J2</f>
        <v>180531.97</v>
      </c>
    </row>
    <row r="54" spans="1:10" x14ac:dyDescent="0.25">
      <c r="A54" s="56" t="s">
        <v>95</v>
      </c>
      <c r="B54" s="42">
        <f>+B52-B53</f>
        <v>3576.119899999976</v>
      </c>
      <c r="C54" s="42">
        <f t="shared" ref="C54:I54" si="2">+C52-C53</f>
        <v>47.398600000000442</v>
      </c>
      <c r="D54" s="42">
        <f t="shared" si="2"/>
        <v>19.509999999998399</v>
      </c>
      <c r="E54" s="42">
        <f t="shared" si="2"/>
        <v>14.09059999999954</v>
      </c>
      <c r="F54" s="42">
        <f t="shared" si="2"/>
        <v>30.343499999999494</v>
      </c>
      <c r="G54" s="42">
        <f t="shared" si="2"/>
        <v>69.320000000000618</v>
      </c>
      <c r="H54" s="42">
        <f t="shared" si="2"/>
        <v>208.79999999999927</v>
      </c>
      <c r="I54" s="42">
        <f t="shared" si="2"/>
        <v>0</v>
      </c>
      <c r="J54" s="42">
        <f>+J52-J53</f>
        <v>3965.5825999999943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6" activePane="bottomRight" state="frozen"/>
      <selection pane="topRight" activeCell="B1" sqref="B1"/>
      <selection pane="bottomLeft" activeCell="A5" sqref="A5"/>
      <selection pane="bottomRight" activeCell="E71" sqref="E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53</v>
      </c>
      <c r="J11" s="5" t="s">
        <v>56</v>
      </c>
      <c r="K11" s="5" t="s">
        <v>58</v>
      </c>
      <c r="L11" s="5" t="s">
        <v>59</v>
      </c>
      <c r="M11" s="5" t="s">
        <v>62</v>
      </c>
      <c r="N11" s="5" t="s">
        <v>64</v>
      </c>
      <c r="O11" s="5" t="s">
        <v>66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8452.4599999999991</v>
      </c>
      <c r="C12" s="25">
        <v>4871.09</v>
      </c>
      <c r="D12" s="25">
        <v>1848</v>
      </c>
      <c r="E12" s="25">
        <v>8216.41</v>
      </c>
      <c r="F12" s="25">
        <v>5650.08</v>
      </c>
      <c r="G12" s="25">
        <v>6947.41</v>
      </c>
      <c r="H12" s="25">
        <v>4791.41</v>
      </c>
      <c r="I12" s="25">
        <v>8868.39</v>
      </c>
      <c r="J12" s="25">
        <v>4188.41</v>
      </c>
      <c r="K12" s="25">
        <v>9141.0300000000007</v>
      </c>
      <c r="L12" s="25">
        <v>6186.35</v>
      </c>
      <c r="M12" s="25">
        <v>7206.65</v>
      </c>
      <c r="N12" s="25">
        <v>6724.21</v>
      </c>
      <c r="O12" s="25">
        <v>251.33</v>
      </c>
      <c r="P12" s="25">
        <v>175.96</v>
      </c>
      <c r="Q12" s="25">
        <v>2263.6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85782.790000000023</v>
      </c>
      <c r="AI12" s="25">
        <v>84498.51</v>
      </c>
      <c r="AJ12" s="66">
        <f>+AI12-AH12</f>
        <v>-1284.2800000000279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138.5</v>
      </c>
      <c r="C15" s="22">
        <v>109.5</v>
      </c>
      <c r="D15" s="22"/>
      <c r="E15" s="22">
        <v>38</v>
      </c>
      <c r="F15" s="22"/>
      <c r="G15" s="22"/>
      <c r="H15" s="22">
        <v>150.5</v>
      </c>
      <c r="I15" s="22">
        <v>584.5</v>
      </c>
      <c r="J15" s="22"/>
      <c r="K15" s="22">
        <v>294.5</v>
      </c>
      <c r="L15" s="22">
        <v>83.5</v>
      </c>
      <c r="M15" s="22">
        <v>55</v>
      </c>
      <c r="N15" s="22">
        <v>111.5</v>
      </c>
      <c r="O15" s="22">
        <v>66</v>
      </c>
      <c r="P15" s="22">
        <v>29.5</v>
      </c>
      <c r="Q15" s="22">
        <v>200.5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1861.5</v>
      </c>
    </row>
    <row r="16" spans="1:36" s="31" customFormat="1" x14ac:dyDescent="0.25">
      <c r="A16" s="29" t="s">
        <v>20</v>
      </c>
      <c r="B16" s="30">
        <v>736</v>
      </c>
      <c r="C16" s="30">
        <v>409</v>
      </c>
      <c r="D16" s="30">
        <v>442</v>
      </c>
      <c r="E16" s="30">
        <v>817</v>
      </c>
      <c r="F16" s="30">
        <v>462</v>
      </c>
      <c r="G16" s="30">
        <v>685</v>
      </c>
      <c r="H16" s="30"/>
      <c r="I16" s="30">
        <v>551</v>
      </c>
      <c r="J16" s="30">
        <v>571</v>
      </c>
      <c r="K16" s="30">
        <v>610</v>
      </c>
      <c r="L16" s="30">
        <v>662</v>
      </c>
      <c r="M16" s="30">
        <v>625</v>
      </c>
      <c r="N16" s="30">
        <v>706</v>
      </c>
      <c r="O16" s="30"/>
      <c r="P16" s="30"/>
      <c r="Q16" s="30">
        <v>113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7389</v>
      </c>
      <c r="AJ16" s="67"/>
    </row>
    <row r="17" spans="1:36" customFormat="1" x14ac:dyDescent="0.25">
      <c r="A17" s="45" t="s">
        <v>27</v>
      </c>
      <c r="B17" s="21">
        <f>B16*$B$8</f>
        <v>4320.32</v>
      </c>
      <c r="C17" s="21">
        <f>C16*$B$8</f>
        <v>2400.83</v>
      </c>
      <c r="D17" s="21">
        <f t="shared" ref="D17:L17" si="2">D16*$B$8</f>
        <v>2594.54</v>
      </c>
      <c r="E17" s="21">
        <f t="shared" si="2"/>
        <v>4795.79</v>
      </c>
      <c r="F17" s="21">
        <f t="shared" si="2"/>
        <v>2711.94</v>
      </c>
      <c r="G17" s="21">
        <f t="shared" si="2"/>
        <v>4020.9500000000003</v>
      </c>
      <c r="H17" s="21">
        <f t="shared" si="2"/>
        <v>0</v>
      </c>
      <c r="I17" s="21">
        <f t="shared" si="2"/>
        <v>3234.37</v>
      </c>
      <c r="J17" s="21">
        <f t="shared" si="2"/>
        <v>3351.77</v>
      </c>
      <c r="K17" s="21">
        <f t="shared" si="2"/>
        <v>3580.7000000000003</v>
      </c>
      <c r="L17" s="21">
        <f t="shared" si="2"/>
        <v>3885.94</v>
      </c>
      <c r="M17" s="21">
        <f t="shared" ref="M17:R17" si="3">M16*$B$8</f>
        <v>3668.75</v>
      </c>
      <c r="N17" s="21">
        <f t="shared" si="3"/>
        <v>4144.22</v>
      </c>
      <c r="O17" s="21">
        <f t="shared" si="3"/>
        <v>0</v>
      </c>
      <c r="P17" s="21">
        <f t="shared" si="3"/>
        <v>0</v>
      </c>
      <c r="Q17" s="21">
        <f t="shared" si="3"/>
        <v>663.31000000000006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43373.43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736</v>
      </c>
      <c r="C22" s="19">
        <f t="shared" ref="C22:L22" si="11">+C16+C18+C20</f>
        <v>409</v>
      </c>
      <c r="D22" s="19">
        <f t="shared" si="11"/>
        <v>442</v>
      </c>
      <c r="E22" s="19">
        <f t="shared" si="11"/>
        <v>817</v>
      </c>
      <c r="F22" s="19">
        <f t="shared" si="11"/>
        <v>462</v>
      </c>
      <c r="G22" s="19">
        <f t="shared" si="11"/>
        <v>685</v>
      </c>
      <c r="H22" s="19">
        <f t="shared" si="11"/>
        <v>0</v>
      </c>
      <c r="I22" s="19">
        <f t="shared" si="11"/>
        <v>551</v>
      </c>
      <c r="J22" s="19">
        <f t="shared" si="11"/>
        <v>571</v>
      </c>
      <c r="K22" s="19">
        <f t="shared" si="11"/>
        <v>610</v>
      </c>
      <c r="L22" s="19">
        <f t="shared" si="11"/>
        <v>662</v>
      </c>
      <c r="M22" s="19">
        <f t="shared" ref="M22:S22" si="12">+M16+M18+M20</f>
        <v>625</v>
      </c>
      <c r="N22" s="19">
        <f t="shared" si="12"/>
        <v>706</v>
      </c>
      <c r="O22" s="19">
        <f t="shared" si="12"/>
        <v>0</v>
      </c>
      <c r="P22" s="19">
        <f t="shared" si="12"/>
        <v>0</v>
      </c>
      <c r="Q22" s="19">
        <f t="shared" si="12"/>
        <v>113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7389</v>
      </c>
    </row>
    <row r="23" spans="1:36" customFormat="1" x14ac:dyDescent="0.25">
      <c r="A23" s="46" t="s">
        <v>26</v>
      </c>
      <c r="B23" s="18">
        <f>+B17+B19+B21</f>
        <v>4320.32</v>
      </c>
      <c r="C23" s="18">
        <f t="shared" ref="C23:L23" si="14">+C17+C19+C21</f>
        <v>2400.83</v>
      </c>
      <c r="D23" s="18">
        <f t="shared" si="14"/>
        <v>2594.54</v>
      </c>
      <c r="E23" s="18">
        <f t="shared" si="14"/>
        <v>4795.79</v>
      </c>
      <c r="F23" s="18">
        <f t="shared" si="14"/>
        <v>2711.94</v>
      </c>
      <c r="G23" s="18">
        <f t="shared" si="14"/>
        <v>4020.9500000000003</v>
      </c>
      <c r="H23" s="18">
        <f t="shared" si="14"/>
        <v>0</v>
      </c>
      <c r="I23" s="18">
        <f t="shared" si="14"/>
        <v>3234.37</v>
      </c>
      <c r="J23" s="18">
        <f t="shared" si="14"/>
        <v>3351.77</v>
      </c>
      <c r="K23" s="18">
        <f t="shared" si="14"/>
        <v>3580.7000000000003</v>
      </c>
      <c r="L23" s="18">
        <f t="shared" si="14"/>
        <v>3885.94</v>
      </c>
      <c r="M23" s="18">
        <f t="shared" ref="M23:S23" si="15">+M17+M19+M21</f>
        <v>3668.75</v>
      </c>
      <c r="N23" s="18">
        <f t="shared" si="15"/>
        <v>4144.22</v>
      </c>
      <c r="O23" s="18">
        <f t="shared" si="15"/>
        <v>0</v>
      </c>
      <c r="P23" s="18">
        <f t="shared" si="15"/>
        <v>0</v>
      </c>
      <c r="Q23" s="18">
        <f t="shared" si="15"/>
        <v>663.31000000000006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43373.43</v>
      </c>
    </row>
    <row r="24" spans="1:36" x14ac:dyDescent="0.25">
      <c r="A24" s="13" t="s">
        <v>28</v>
      </c>
      <c r="B24" s="33"/>
      <c r="C24" s="33"/>
      <c r="D24" s="33"/>
      <c r="E24" s="33">
        <v>10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59.6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59.6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10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59.6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59.6</v>
      </c>
    </row>
    <row r="32" spans="1:36" x14ac:dyDescent="0.25">
      <c r="A32" s="13" t="s">
        <v>34</v>
      </c>
      <c r="B32" s="35">
        <v>9.92</v>
      </c>
      <c r="C32" s="35"/>
      <c r="D32" s="35">
        <v>125.26</v>
      </c>
      <c r="E32" s="35"/>
      <c r="F32" s="35">
        <v>73.05</v>
      </c>
      <c r="G32" s="35"/>
      <c r="H32" s="35"/>
      <c r="I32" s="35"/>
      <c r="J32" s="35"/>
      <c r="K32" s="35">
        <v>325.79000000000002</v>
      </c>
      <c r="L32" s="35"/>
      <c r="M32" s="36">
        <v>5.58</v>
      </c>
      <c r="N32" s="36">
        <v>39.22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578.82000000000005</v>
      </c>
    </row>
    <row r="33" spans="1:34" customFormat="1" x14ac:dyDescent="0.25">
      <c r="A33" s="45" t="s">
        <v>35</v>
      </c>
      <c r="B33" s="21">
        <f>B32*$B$8</f>
        <v>58.230400000000003</v>
      </c>
      <c r="C33" s="21">
        <f t="shared" ref="C33:L33" si="30">C32*$B$8</f>
        <v>0</v>
      </c>
      <c r="D33" s="21">
        <f t="shared" si="30"/>
        <v>735.27620000000002</v>
      </c>
      <c r="E33" s="21">
        <f t="shared" si="30"/>
        <v>0</v>
      </c>
      <c r="F33" s="21">
        <f t="shared" si="30"/>
        <v>428.80349999999999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1912.3873000000001</v>
      </c>
      <c r="L33" s="21">
        <f t="shared" si="30"/>
        <v>0</v>
      </c>
      <c r="M33" s="21">
        <f t="shared" ref="M33:R33" si="31">M32*$B$8</f>
        <v>32.754600000000003</v>
      </c>
      <c r="N33" s="21">
        <f t="shared" si="31"/>
        <v>230.22139999999999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3397.6734000000001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9.92</v>
      </c>
      <c r="C38" s="19">
        <f t="shared" ref="C38:L38" si="39">+C32+C34+C36</f>
        <v>0</v>
      </c>
      <c r="D38" s="19">
        <f t="shared" si="39"/>
        <v>125.26</v>
      </c>
      <c r="E38" s="19">
        <f t="shared" si="39"/>
        <v>0</v>
      </c>
      <c r="F38" s="19">
        <f t="shared" si="39"/>
        <v>73.05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325.79000000000002</v>
      </c>
      <c r="L38" s="19">
        <f t="shared" si="39"/>
        <v>0</v>
      </c>
      <c r="M38" s="19">
        <f t="shared" ref="M38:S38" si="40">+M32+M34+M36</f>
        <v>5.58</v>
      </c>
      <c r="N38" s="19">
        <f t="shared" si="40"/>
        <v>39.22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578.82000000000005</v>
      </c>
    </row>
    <row r="39" spans="1:34" customFormat="1" x14ac:dyDescent="0.25">
      <c r="A39" s="46" t="s">
        <v>42</v>
      </c>
      <c r="B39" s="18">
        <f>+B33+B35+B37</f>
        <v>58.230400000000003</v>
      </c>
      <c r="C39" s="18">
        <f t="shared" ref="C39:L39" si="42">+C33+C35+C37</f>
        <v>0</v>
      </c>
      <c r="D39" s="18">
        <f t="shared" si="42"/>
        <v>735.27620000000002</v>
      </c>
      <c r="E39" s="18">
        <f t="shared" si="42"/>
        <v>0</v>
      </c>
      <c r="F39" s="18">
        <f t="shared" si="42"/>
        <v>428.80349999999999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1912.3873000000001</v>
      </c>
      <c r="L39" s="18">
        <f t="shared" si="42"/>
        <v>0</v>
      </c>
      <c r="M39" s="18">
        <f t="shared" ref="M39:S39" si="43">+M33+M35+M37</f>
        <v>32.754600000000003</v>
      </c>
      <c r="N39" s="18">
        <f t="shared" si="43"/>
        <v>230.22139999999999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3397.6734000000001</v>
      </c>
    </row>
    <row r="40" spans="1:34" x14ac:dyDescent="0.25">
      <c r="A40" s="13" t="s">
        <v>43</v>
      </c>
      <c r="B40" s="35"/>
      <c r="C40" s="35"/>
      <c r="D40" s="35"/>
      <c r="E40" s="35">
        <v>93.72</v>
      </c>
      <c r="F40" s="35"/>
      <c r="G40" s="35">
        <v>23.74</v>
      </c>
      <c r="H40" s="35"/>
      <c r="I40" s="35"/>
      <c r="J40" s="35"/>
      <c r="K40" s="35">
        <v>33.380000000000003</v>
      </c>
      <c r="L40" s="35"/>
      <c r="M40" s="35"/>
      <c r="N40" s="35"/>
      <c r="O40" s="35"/>
      <c r="P40" s="35"/>
      <c r="Q40" s="35">
        <v>5.1100000000000003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155.95000000000002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550.13639999999998</v>
      </c>
      <c r="F41" s="21">
        <f t="shared" si="45"/>
        <v>0</v>
      </c>
      <c r="G41" s="21">
        <f t="shared" si="45"/>
        <v>139.35380000000001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195.94060000000002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29.995700000000003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915.42650000000003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93.72</v>
      </c>
      <c r="F46" s="19">
        <f t="shared" si="54"/>
        <v>0</v>
      </c>
      <c r="G46" s="19">
        <f t="shared" si="54"/>
        <v>23.74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33.380000000000003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5.1100000000000003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155.95000000000002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550.13639999999998</v>
      </c>
      <c r="F47" s="18">
        <f t="shared" si="57"/>
        <v>0</v>
      </c>
      <c r="G47" s="18">
        <f t="shared" si="57"/>
        <v>139.35380000000001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195.94060000000002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29.995700000000003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915.42650000000003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3678.96</v>
      </c>
      <c r="C49" s="43">
        <v>2094.94</v>
      </c>
      <c r="D49" s="43">
        <v>1100.19</v>
      </c>
      <c r="E49" s="43">
        <v>2381.8200000000002</v>
      </c>
      <c r="F49" s="43">
        <v>1887.92</v>
      </c>
      <c r="G49" s="43">
        <v>1636.04</v>
      </c>
      <c r="H49" s="43">
        <v>4543.51</v>
      </c>
      <c r="I49" s="43">
        <v>4184.53</v>
      </c>
      <c r="J49" s="43">
        <v>875.65</v>
      </c>
      <c r="K49" s="43">
        <v>2907.01</v>
      </c>
      <c r="L49" s="43">
        <v>1641.3</v>
      </c>
      <c r="M49" s="44">
        <v>3430.58</v>
      </c>
      <c r="N49" s="44">
        <v>1944.06</v>
      </c>
      <c r="O49" s="44">
        <v>185.15</v>
      </c>
      <c r="P49" s="44">
        <v>146.84</v>
      </c>
      <c r="Q49" s="44">
        <v>1207.32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33845.82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258.11</v>
      </c>
      <c r="C53" s="43">
        <v>270.01</v>
      </c>
      <c r="D53" s="43">
        <v>150.22</v>
      </c>
      <c r="E53" s="43">
        <v>349.02</v>
      </c>
      <c r="F53" s="43"/>
      <c r="G53" s="43"/>
      <c r="H53" s="43"/>
      <c r="I53" s="43">
        <v>580.38</v>
      </c>
      <c r="J53" s="43">
        <v>55.06</v>
      </c>
      <c r="K53" s="43">
        <v>252.35</v>
      </c>
      <c r="L53" s="43">
        <v>209.93</v>
      </c>
      <c r="M53" s="44"/>
      <c r="N53" s="44"/>
      <c r="O53" s="44"/>
      <c r="P53" s="44"/>
      <c r="Q53" s="44">
        <v>97.92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2223</v>
      </c>
    </row>
    <row r="54" spans="1:34" x14ac:dyDescent="0.25">
      <c r="A54" s="17" t="s">
        <v>114</v>
      </c>
      <c r="B54" s="43"/>
      <c r="C54" s="43"/>
      <c r="D54" s="43">
        <v>16.309999999999999</v>
      </c>
      <c r="E54" s="43"/>
      <c r="F54" s="43"/>
      <c r="G54" s="43"/>
      <c r="H54" s="43"/>
      <c r="I54" s="43">
        <v>56.93</v>
      </c>
      <c r="J54" s="43"/>
      <c r="K54" s="43"/>
      <c r="L54" s="43">
        <v>44.85</v>
      </c>
      <c r="M54" s="44">
        <v>23.91</v>
      </c>
      <c r="N54" s="44">
        <v>232.6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374.6</v>
      </c>
    </row>
    <row r="55" spans="1:34" x14ac:dyDescent="0.25">
      <c r="A55" s="17" t="s">
        <v>52</v>
      </c>
      <c r="B55" s="43"/>
      <c r="C55" s="43">
        <v>2.13</v>
      </c>
      <c r="D55" s="43">
        <v>673.9</v>
      </c>
      <c r="E55" s="43">
        <v>54.26</v>
      </c>
      <c r="F55" s="43">
        <v>625.42999999999995</v>
      </c>
      <c r="G55" s="43">
        <v>1156.33</v>
      </c>
      <c r="H55" s="43">
        <v>97.79</v>
      </c>
      <c r="I55" s="43">
        <v>228.88</v>
      </c>
      <c r="J55" s="43"/>
      <c r="K55" s="43"/>
      <c r="L55" s="43">
        <v>326.87</v>
      </c>
      <c r="M55" s="44"/>
      <c r="N55" s="44">
        <v>65.930000000000007</v>
      </c>
      <c r="O55" s="44"/>
      <c r="P55" s="44"/>
      <c r="Q55" s="44">
        <v>76.34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3307.8599999999997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8454.1203999999998</v>
      </c>
      <c r="C64" s="51">
        <f t="shared" ref="C64:AG64" si="61">+C15+C23+C31+C39+C47+C48+C49+C50+C51+C52+C53+C54+C55+C56+C57+C58+C59+C60+C61+C62+C63</f>
        <v>4877.4100000000008</v>
      </c>
      <c r="D64" s="51">
        <f t="shared" si="61"/>
        <v>5270.4362000000001</v>
      </c>
      <c r="E64" s="51">
        <f t="shared" si="61"/>
        <v>8228.626400000001</v>
      </c>
      <c r="F64" s="51">
        <f t="shared" si="61"/>
        <v>5654.0935000000009</v>
      </c>
      <c r="G64" s="51">
        <f t="shared" si="61"/>
        <v>6952.6738000000005</v>
      </c>
      <c r="H64" s="51">
        <f t="shared" si="61"/>
        <v>4791.8</v>
      </c>
      <c r="I64" s="51">
        <f t="shared" si="61"/>
        <v>8869.5899999999983</v>
      </c>
      <c r="J64" s="51">
        <f t="shared" si="61"/>
        <v>4282.4800000000005</v>
      </c>
      <c r="K64" s="51">
        <f t="shared" si="61"/>
        <v>9142.8878999999997</v>
      </c>
      <c r="L64" s="51">
        <f t="shared" si="61"/>
        <v>6192.39</v>
      </c>
      <c r="M64" s="51">
        <f t="shared" si="61"/>
        <v>7210.9946</v>
      </c>
      <c r="N64" s="51">
        <f t="shared" si="61"/>
        <v>6728.5314000000017</v>
      </c>
      <c r="O64" s="51">
        <f t="shared" si="61"/>
        <v>251.15</v>
      </c>
      <c r="P64" s="51">
        <f t="shared" si="61"/>
        <v>176.34</v>
      </c>
      <c r="Q64" s="51">
        <f t="shared" si="61"/>
        <v>2275.3857000000003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89358.909899999999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7 D</v>
      </c>
      <c r="I66" s="53" t="str">
        <f t="shared" si="62"/>
        <v>CAJA 1 D</v>
      </c>
      <c r="J66" s="53" t="str">
        <f t="shared" si="62"/>
        <v>CAJA 2 N</v>
      </c>
      <c r="K66" s="53" t="str">
        <f t="shared" si="62"/>
        <v>CAJA 3 N</v>
      </c>
      <c r="L66" s="53" t="str">
        <f t="shared" si="62"/>
        <v>CAJA 4 D</v>
      </c>
      <c r="M66" s="53" t="str">
        <f t="shared" si="62"/>
        <v>CAJA 5 N</v>
      </c>
      <c r="N66" s="53" t="str">
        <f t="shared" si="62"/>
        <v>CAJA 6 N</v>
      </c>
      <c r="O66" s="53" t="str">
        <f t="shared" si="62"/>
        <v>CAJA 7 N</v>
      </c>
      <c r="P66" s="53" t="str">
        <f t="shared" si="62"/>
        <v>CAJA 12 N</v>
      </c>
      <c r="Q66" s="53" t="str">
        <f t="shared" si="62"/>
        <v>CAJA 14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8452.4599999999991</v>
      </c>
      <c r="C67" s="55">
        <f t="shared" ref="C67:L67" si="63">C12</f>
        <v>4871.09</v>
      </c>
      <c r="D67" s="55">
        <f t="shared" si="63"/>
        <v>1848</v>
      </c>
      <c r="E67" s="55">
        <f t="shared" si="63"/>
        <v>8216.41</v>
      </c>
      <c r="F67" s="55">
        <f t="shared" si="63"/>
        <v>5650.08</v>
      </c>
      <c r="G67" s="55">
        <f t="shared" si="63"/>
        <v>6947.41</v>
      </c>
      <c r="H67" s="55">
        <f t="shared" si="63"/>
        <v>4791.41</v>
      </c>
      <c r="I67" s="55">
        <f t="shared" si="63"/>
        <v>8868.39</v>
      </c>
      <c r="J67" s="55">
        <f t="shared" si="63"/>
        <v>4188.41</v>
      </c>
      <c r="K67" s="55">
        <f t="shared" si="63"/>
        <v>9141.0300000000007</v>
      </c>
      <c r="L67" s="55">
        <f t="shared" si="63"/>
        <v>6186.35</v>
      </c>
      <c r="M67" s="55">
        <f t="shared" ref="M67:AG67" si="64">M12</f>
        <v>7206.65</v>
      </c>
      <c r="N67" s="55">
        <f t="shared" si="64"/>
        <v>6724.21</v>
      </c>
      <c r="O67" s="55">
        <f t="shared" si="64"/>
        <v>251.33</v>
      </c>
      <c r="P67" s="55">
        <f t="shared" si="64"/>
        <v>175.96</v>
      </c>
      <c r="Q67" s="55">
        <f t="shared" si="64"/>
        <v>2263.6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85782.790000000023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8452.4599999999991</v>
      </c>
      <c r="C69" s="57">
        <f t="shared" ref="C69:L69" si="67">+C67+C68</f>
        <v>4871.09</v>
      </c>
      <c r="D69" s="57">
        <f t="shared" si="67"/>
        <v>1848</v>
      </c>
      <c r="E69" s="57">
        <f t="shared" si="67"/>
        <v>8216.41</v>
      </c>
      <c r="F69" s="57">
        <f t="shared" si="67"/>
        <v>5650.08</v>
      </c>
      <c r="G69" s="57">
        <f t="shared" si="67"/>
        <v>6947.41</v>
      </c>
      <c r="H69" s="57">
        <f t="shared" si="67"/>
        <v>4791.41</v>
      </c>
      <c r="I69" s="57">
        <f t="shared" si="67"/>
        <v>8868.39</v>
      </c>
      <c r="J69" s="57">
        <f t="shared" si="67"/>
        <v>4188.41</v>
      </c>
      <c r="K69" s="57">
        <f t="shared" si="67"/>
        <v>9141.0300000000007</v>
      </c>
      <c r="L69" s="57">
        <f t="shared" si="67"/>
        <v>6186.35</v>
      </c>
      <c r="M69" s="57">
        <f t="shared" ref="M69:AG69" si="68">+M67+M68</f>
        <v>7206.65</v>
      </c>
      <c r="N69" s="57">
        <f t="shared" si="68"/>
        <v>6724.21</v>
      </c>
      <c r="O69" s="57">
        <f t="shared" si="68"/>
        <v>251.33</v>
      </c>
      <c r="P69" s="57">
        <f t="shared" si="68"/>
        <v>175.96</v>
      </c>
      <c r="Q69" s="57">
        <f t="shared" si="68"/>
        <v>2263.6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85782.790000000023</v>
      </c>
    </row>
    <row r="70" spans="1:34" customFormat="1" ht="15" customHeight="1" x14ac:dyDescent="0.25">
      <c r="A70" s="56" t="s">
        <v>95</v>
      </c>
      <c r="B70" s="55">
        <f t="shared" ref="B70:L70" si="69">+B64-B69</f>
        <v>1.6604000000006636</v>
      </c>
      <c r="C70" s="55">
        <f t="shared" si="69"/>
        <v>6.3200000000006185</v>
      </c>
      <c r="D70" s="55">
        <f t="shared" si="69"/>
        <v>3422.4362000000001</v>
      </c>
      <c r="E70" s="55">
        <f t="shared" si="69"/>
        <v>12.216400000001158</v>
      </c>
      <c r="F70" s="55">
        <f t="shared" si="69"/>
        <v>4.0135000000009313</v>
      </c>
      <c r="G70" s="55">
        <f t="shared" si="69"/>
        <v>5.2638000000006286</v>
      </c>
      <c r="H70" s="55">
        <f t="shared" si="69"/>
        <v>0.39000000000032742</v>
      </c>
      <c r="I70" s="55">
        <f t="shared" si="69"/>
        <v>1.1999999999989086</v>
      </c>
      <c r="J70" s="55">
        <f t="shared" si="69"/>
        <v>94.070000000000618</v>
      </c>
      <c r="K70" s="55">
        <f t="shared" si="69"/>
        <v>1.8578999999990629</v>
      </c>
      <c r="L70" s="55">
        <f t="shared" si="69"/>
        <v>6.0399999999999636</v>
      </c>
      <c r="M70" s="55">
        <f t="shared" ref="M70:AG70" si="70">+M64-M69</f>
        <v>4.3446000000003551</v>
      </c>
      <c r="N70" s="55">
        <f t="shared" si="70"/>
        <v>4.3214000000016313</v>
      </c>
      <c r="O70" s="55">
        <f t="shared" si="70"/>
        <v>-0.18000000000000682</v>
      </c>
      <c r="P70" s="55">
        <f t="shared" si="70"/>
        <v>0.37999999999999545</v>
      </c>
      <c r="Q70" s="55">
        <f t="shared" si="70"/>
        <v>11.785700000000361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3576.1199000000056</v>
      </c>
    </row>
    <row r="71" spans="1:34" ht="101.25" customHeight="1" x14ac:dyDescent="0.25">
      <c r="A71" s="74" t="s">
        <v>96</v>
      </c>
      <c r="B71" s="14"/>
      <c r="C71" s="14"/>
      <c r="D71" s="14" t="s">
        <v>132</v>
      </c>
      <c r="E71" s="14"/>
      <c r="F71" s="14" t="s">
        <v>133</v>
      </c>
      <c r="G71" s="14" t="s">
        <v>134</v>
      </c>
      <c r="H71" s="14"/>
      <c r="I71" s="14"/>
      <c r="J71" s="14" t="s">
        <v>135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67" sqref="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57</v>
      </c>
      <c r="F11" s="5" t="s">
        <v>65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4113.37</v>
      </c>
      <c r="C12" s="25">
        <v>3410.98</v>
      </c>
      <c r="D12" s="25">
        <v>3613.19</v>
      </c>
      <c r="E12" s="25">
        <v>223.82</v>
      </c>
      <c r="F12" s="25">
        <v>2119.5500000000002</v>
      </c>
      <c r="G12" s="25">
        <v>2248.4299999999998</v>
      </c>
      <c r="H12" s="25">
        <v>4572.8999999999996</v>
      </c>
      <c r="I12" s="25">
        <v>4282.0200000000004</v>
      </c>
      <c r="J12" s="25">
        <v>3811.94</v>
      </c>
      <c r="K12" s="25">
        <v>4382.2</v>
      </c>
      <c r="L12" s="25">
        <v>518.04999999999995</v>
      </c>
      <c r="M12" s="25">
        <v>2829.18</v>
      </c>
      <c r="N12" s="25">
        <v>3027.56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39153.189999999995</v>
      </c>
      <c r="AI12" s="25">
        <v>38644.69</v>
      </c>
      <c r="AJ12" s="66">
        <f>+AI12-AH12</f>
        <v>-508.49999999999272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421.5</v>
      </c>
      <c r="C15" s="22">
        <v>61.5</v>
      </c>
      <c r="D15" s="22">
        <v>139</v>
      </c>
      <c r="E15" s="22">
        <v>2.5</v>
      </c>
      <c r="F15" s="22">
        <v>55</v>
      </c>
      <c r="G15" s="22">
        <v>34</v>
      </c>
      <c r="H15" s="22">
        <v>196.5</v>
      </c>
      <c r="I15" s="22">
        <v>187</v>
      </c>
      <c r="J15" s="22">
        <v>147.5</v>
      </c>
      <c r="K15" s="22">
        <v>390.5</v>
      </c>
      <c r="L15" s="22">
        <v>25</v>
      </c>
      <c r="M15" s="22">
        <v>208.5</v>
      </c>
      <c r="N15" s="22">
        <v>121.5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1990</v>
      </c>
    </row>
    <row r="16" spans="1:36" s="31" customFormat="1" x14ac:dyDescent="0.25">
      <c r="A16" s="29" t="s">
        <v>20</v>
      </c>
      <c r="B16" s="30">
        <v>311</v>
      </c>
      <c r="C16" s="30">
        <v>200</v>
      </c>
      <c r="D16" s="30">
        <v>201</v>
      </c>
      <c r="E16" s="30">
        <v>0</v>
      </c>
      <c r="F16" s="30">
        <v>200</v>
      </c>
      <c r="G16" s="30">
        <v>174</v>
      </c>
      <c r="H16" s="30">
        <v>475</v>
      </c>
      <c r="I16" s="30">
        <v>373</v>
      </c>
      <c r="J16" s="30">
        <v>264</v>
      </c>
      <c r="K16" s="30">
        <v>341</v>
      </c>
      <c r="L16" s="30"/>
      <c r="M16" s="30">
        <v>242</v>
      </c>
      <c r="N16" s="30">
        <v>261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3042</v>
      </c>
      <c r="AJ16" s="67"/>
    </row>
    <row r="17" spans="1:36" customFormat="1" x14ac:dyDescent="0.25">
      <c r="A17" s="45" t="s">
        <v>27</v>
      </c>
      <c r="B17" s="21">
        <f>B16*$B$8</f>
        <v>1825.57</v>
      </c>
      <c r="C17" s="21">
        <f>C16*$B$8</f>
        <v>1174</v>
      </c>
      <c r="D17" s="21">
        <f t="shared" ref="D17:AG17" si="2">D16*$B$8</f>
        <v>1179.8700000000001</v>
      </c>
      <c r="E17" s="21">
        <f t="shared" si="2"/>
        <v>0</v>
      </c>
      <c r="F17" s="21">
        <f t="shared" si="2"/>
        <v>1174</v>
      </c>
      <c r="G17" s="21">
        <f t="shared" si="2"/>
        <v>1021.38</v>
      </c>
      <c r="H17" s="21">
        <f t="shared" si="2"/>
        <v>2788.25</v>
      </c>
      <c r="I17" s="21">
        <f t="shared" si="2"/>
        <v>2189.5100000000002</v>
      </c>
      <c r="J17" s="21">
        <f t="shared" si="2"/>
        <v>1549.68</v>
      </c>
      <c r="K17" s="21">
        <f t="shared" si="2"/>
        <v>2001.67</v>
      </c>
      <c r="L17" s="21">
        <f t="shared" si="2"/>
        <v>0</v>
      </c>
      <c r="M17" s="21">
        <f t="shared" si="2"/>
        <v>1420.54</v>
      </c>
      <c r="N17" s="21">
        <f t="shared" si="2"/>
        <v>1532.07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17856.54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311</v>
      </c>
      <c r="C22" s="19">
        <f t="shared" ref="C22:AG23" si="5">+C16+C18+C20</f>
        <v>200</v>
      </c>
      <c r="D22" s="19">
        <f t="shared" si="5"/>
        <v>201</v>
      </c>
      <c r="E22" s="19">
        <f t="shared" si="5"/>
        <v>0</v>
      </c>
      <c r="F22" s="19">
        <f t="shared" si="5"/>
        <v>200</v>
      </c>
      <c r="G22" s="19">
        <f t="shared" si="5"/>
        <v>174</v>
      </c>
      <c r="H22" s="19">
        <f t="shared" si="5"/>
        <v>475</v>
      </c>
      <c r="I22" s="19">
        <f t="shared" si="5"/>
        <v>373</v>
      </c>
      <c r="J22" s="19">
        <f t="shared" si="5"/>
        <v>264</v>
      </c>
      <c r="K22" s="19">
        <f t="shared" si="5"/>
        <v>341</v>
      </c>
      <c r="L22" s="19">
        <f t="shared" si="5"/>
        <v>0</v>
      </c>
      <c r="M22" s="19">
        <f t="shared" si="5"/>
        <v>242</v>
      </c>
      <c r="N22" s="19">
        <f t="shared" si="5"/>
        <v>261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3042</v>
      </c>
    </row>
    <row r="23" spans="1:36" customFormat="1" x14ac:dyDescent="0.25">
      <c r="A23" s="46" t="s">
        <v>26</v>
      </c>
      <c r="B23" s="18">
        <f>+B17+B19+B21</f>
        <v>1825.57</v>
      </c>
      <c r="C23" s="18">
        <f t="shared" si="5"/>
        <v>1174</v>
      </c>
      <c r="D23" s="18">
        <f t="shared" si="5"/>
        <v>1179.8700000000001</v>
      </c>
      <c r="E23" s="18">
        <f t="shared" si="5"/>
        <v>0</v>
      </c>
      <c r="F23" s="18">
        <f t="shared" si="5"/>
        <v>1174</v>
      </c>
      <c r="G23" s="18">
        <f t="shared" si="5"/>
        <v>1021.38</v>
      </c>
      <c r="H23" s="18">
        <f t="shared" si="5"/>
        <v>2788.25</v>
      </c>
      <c r="I23" s="18">
        <f t="shared" si="5"/>
        <v>2189.5100000000002</v>
      </c>
      <c r="J23" s="18">
        <f t="shared" si="5"/>
        <v>1549.68</v>
      </c>
      <c r="K23" s="18">
        <f t="shared" si="5"/>
        <v>2001.67</v>
      </c>
      <c r="L23" s="18">
        <f t="shared" si="5"/>
        <v>0</v>
      </c>
      <c r="M23" s="18">
        <f t="shared" si="5"/>
        <v>1420.54</v>
      </c>
      <c r="N23" s="18">
        <f t="shared" si="5"/>
        <v>1532.07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17856.54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20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119.2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119.2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20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119.2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119.2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>
        <v>23.3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23.3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136.77100000000002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136.77100000000002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23.3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23.3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136.77100000000002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136.77100000000002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36.479999999999997</v>
      </c>
      <c r="H40" s="35"/>
      <c r="I40" s="35">
        <v>11.86</v>
      </c>
      <c r="J40" s="35"/>
      <c r="K40" s="35"/>
      <c r="L40" s="35"/>
      <c r="M40" s="35">
        <v>27.07</v>
      </c>
      <c r="N40" s="35">
        <v>10.07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85.47999999999999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214.13759999999999</v>
      </c>
      <c r="H41" s="21">
        <f t="shared" si="16"/>
        <v>0</v>
      </c>
      <c r="I41" s="21">
        <f t="shared" si="16"/>
        <v>69.618200000000002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158.90090000000001</v>
      </c>
      <c r="N41" s="21">
        <f t="shared" si="16"/>
        <v>59.110900000000001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501.76760000000002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36.479999999999997</v>
      </c>
      <c r="H46" s="19">
        <f t="shared" si="19"/>
        <v>0</v>
      </c>
      <c r="I46" s="19">
        <f t="shared" si="19"/>
        <v>11.86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27.07</v>
      </c>
      <c r="N46" s="19">
        <f t="shared" si="19"/>
        <v>10.07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85.47999999999999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214.13759999999999</v>
      </c>
      <c r="H47" s="18">
        <f t="shared" si="19"/>
        <v>0</v>
      </c>
      <c r="I47" s="18">
        <f t="shared" si="19"/>
        <v>69.618200000000002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158.90090000000001</v>
      </c>
      <c r="N47" s="18">
        <f t="shared" si="19"/>
        <v>59.110900000000001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501.76760000000002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1541.68</v>
      </c>
      <c r="C49" s="43">
        <v>1776.79</v>
      </c>
      <c r="D49" s="43">
        <v>1866.71</v>
      </c>
      <c r="E49" s="43">
        <v>0</v>
      </c>
      <c r="F49" s="43">
        <v>201.37</v>
      </c>
      <c r="G49" s="43">
        <v>861.88</v>
      </c>
      <c r="H49" s="43">
        <v>63.62</v>
      </c>
      <c r="I49" s="43">
        <v>1709.63</v>
      </c>
      <c r="J49" s="43">
        <v>1903.24</v>
      </c>
      <c r="K49" s="43"/>
      <c r="L49" s="43">
        <v>494.03</v>
      </c>
      <c r="M49" s="44">
        <v>1027.56</v>
      </c>
      <c r="N49" s="44">
        <v>1018.35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12464.86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>
        <v>526.58000000000004</v>
      </c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526.58000000000004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85.02</v>
      </c>
      <c r="C52" s="43">
        <v>67.47</v>
      </c>
      <c r="D52" s="43"/>
      <c r="E52" s="43">
        <v>204.86</v>
      </c>
      <c r="F52" s="43"/>
      <c r="G52" s="43"/>
      <c r="H52" s="43">
        <v>1271.44</v>
      </c>
      <c r="I52" s="43"/>
      <c r="J52" s="43"/>
      <c r="K52" s="43">
        <v>1450.81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3079.6</v>
      </c>
    </row>
    <row r="53" spans="1:34" x14ac:dyDescent="0.25">
      <c r="A53" s="17" t="s">
        <v>18</v>
      </c>
      <c r="B53" s="43">
        <v>208.98</v>
      </c>
      <c r="C53" s="43">
        <v>270.92</v>
      </c>
      <c r="D53" s="43">
        <v>308.19</v>
      </c>
      <c r="E53" s="43">
        <v>16.600000000000001</v>
      </c>
      <c r="F53" s="43">
        <v>0</v>
      </c>
      <c r="G53" s="43">
        <v>130.97</v>
      </c>
      <c r="H53" s="43">
        <v>171.44</v>
      </c>
      <c r="I53" s="43">
        <v>81.040000000000006</v>
      </c>
      <c r="J53" s="43">
        <v>213.37</v>
      </c>
      <c r="K53" s="43">
        <v>449.27</v>
      </c>
      <c r="L53" s="43"/>
      <c r="M53" s="44"/>
      <c r="N53" s="44">
        <v>114.42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1965.1999999999998</v>
      </c>
    </row>
    <row r="54" spans="1:34" x14ac:dyDescent="0.25">
      <c r="A54" s="17" t="s">
        <v>114</v>
      </c>
      <c r="B54" s="43"/>
      <c r="C54" s="43"/>
      <c r="D54" s="43">
        <v>24.61</v>
      </c>
      <c r="E54" s="43"/>
      <c r="F54" s="43">
        <v>35.869999999999997</v>
      </c>
      <c r="G54" s="43"/>
      <c r="H54" s="43"/>
      <c r="I54" s="43"/>
      <c r="J54" s="43"/>
      <c r="K54" s="43">
        <v>26.22</v>
      </c>
      <c r="L54" s="43"/>
      <c r="M54" s="44"/>
      <c r="N54" s="44">
        <v>16.43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103.13</v>
      </c>
    </row>
    <row r="55" spans="1:34" x14ac:dyDescent="0.25">
      <c r="A55" s="17" t="s">
        <v>52</v>
      </c>
      <c r="B55" s="43">
        <v>27.99</v>
      </c>
      <c r="C55" s="43">
        <v>57.52</v>
      </c>
      <c r="D55" s="43">
        <v>102.5</v>
      </c>
      <c r="E55" s="43">
        <v>0</v>
      </c>
      <c r="F55" s="43">
        <v>14.56</v>
      </c>
      <c r="G55" s="43"/>
      <c r="H55" s="43"/>
      <c r="I55" s="43">
        <v>49.19</v>
      </c>
      <c r="J55" s="43"/>
      <c r="K55" s="43"/>
      <c r="L55" s="43"/>
      <c r="M55" s="44">
        <v>20</v>
      </c>
      <c r="N55" s="44">
        <v>34.909999999999997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306.66999999999996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78.88</v>
      </c>
      <c r="I58" s="43"/>
      <c r="J58" s="43"/>
      <c r="K58" s="43">
        <v>63.82</v>
      </c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142.69999999999999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>
        <v>7.57</v>
      </c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7.57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4110.74</v>
      </c>
      <c r="C64" s="51">
        <f t="shared" ref="C64:AG64" si="21">+C15+C23+C31+C39+C47+C48+C49+C50+C51+C52+C53+C54+C55+C56+C57+C58+C59+C60+C61+C62+C63</f>
        <v>3408.2</v>
      </c>
      <c r="D64" s="51">
        <f t="shared" si="21"/>
        <v>3620.88</v>
      </c>
      <c r="E64" s="51">
        <f t="shared" si="21"/>
        <v>223.96</v>
      </c>
      <c r="F64" s="51">
        <f t="shared" si="21"/>
        <v>2134.15</v>
      </c>
      <c r="G64" s="51">
        <f t="shared" si="21"/>
        <v>2262.3676</v>
      </c>
      <c r="H64" s="51">
        <f t="shared" si="21"/>
        <v>4570.1299999999992</v>
      </c>
      <c r="I64" s="51">
        <f t="shared" si="21"/>
        <v>4285.9881999999998</v>
      </c>
      <c r="J64" s="51">
        <f t="shared" si="21"/>
        <v>3813.79</v>
      </c>
      <c r="K64" s="51">
        <f t="shared" si="21"/>
        <v>4382.29</v>
      </c>
      <c r="L64" s="51">
        <f t="shared" si="21"/>
        <v>519.03</v>
      </c>
      <c r="M64" s="51">
        <f t="shared" si="21"/>
        <v>2835.5009</v>
      </c>
      <c r="N64" s="51">
        <f t="shared" si="21"/>
        <v>3033.5618999999997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39200.588599999995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3 D</v>
      </c>
      <c r="F66" s="53" t="str">
        <f t="shared" si="22"/>
        <v>CAJA 7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4113.37</v>
      </c>
      <c r="C67" s="55">
        <f t="shared" ref="C67:L67" si="23">C12</f>
        <v>3410.98</v>
      </c>
      <c r="D67" s="55">
        <f t="shared" si="23"/>
        <v>3613.19</v>
      </c>
      <c r="E67" s="55">
        <f t="shared" si="23"/>
        <v>223.82</v>
      </c>
      <c r="F67" s="55">
        <f t="shared" si="23"/>
        <v>2119.5500000000002</v>
      </c>
      <c r="G67" s="55">
        <f t="shared" si="23"/>
        <v>2248.4299999999998</v>
      </c>
      <c r="H67" s="55">
        <f t="shared" si="23"/>
        <v>4572.8999999999996</v>
      </c>
      <c r="I67" s="55">
        <f t="shared" si="23"/>
        <v>4282.0200000000004</v>
      </c>
      <c r="J67" s="55">
        <f t="shared" si="23"/>
        <v>3811.94</v>
      </c>
      <c r="K67" s="55">
        <f t="shared" si="23"/>
        <v>4382.2</v>
      </c>
      <c r="L67" s="55">
        <f t="shared" si="23"/>
        <v>518.04999999999995</v>
      </c>
      <c r="M67" s="55">
        <f t="shared" si="22"/>
        <v>2829.18</v>
      </c>
      <c r="N67" s="55">
        <f t="shared" si="22"/>
        <v>3027.56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39153.189999999995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4113.37</v>
      </c>
      <c r="C69" s="57">
        <f t="shared" ref="C69:AG69" si="25">+C67+C68</f>
        <v>3410.98</v>
      </c>
      <c r="D69" s="57">
        <f t="shared" si="25"/>
        <v>3613.19</v>
      </c>
      <c r="E69" s="57">
        <f t="shared" si="25"/>
        <v>223.82</v>
      </c>
      <c r="F69" s="57">
        <f t="shared" si="25"/>
        <v>2119.5500000000002</v>
      </c>
      <c r="G69" s="57">
        <f t="shared" si="25"/>
        <v>2248.4299999999998</v>
      </c>
      <c r="H69" s="57">
        <f t="shared" si="25"/>
        <v>4572.8999999999996</v>
      </c>
      <c r="I69" s="57">
        <f t="shared" si="25"/>
        <v>4282.0200000000004</v>
      </c>
      <c r="J69" s="57">
        <f t="shared" si="25"/>
        <v>3811.94</v>
      </c>
      <c r="K69" s="57">
        <f t="shared" si="25"/>
        <v>4382.2</v>
      </c>
      <c r="L69" s="57">
        <f t="shared" si="25"/>
        <v>518.04999999999995</v>
      </c>
      <c r="M69" s="57">
        <f t="shared" si="25"/>
        <v>2829.18</v>
      </c>
      <c r="N69" s="57">
        <f t="shared" si="25"/>
        <v>3027.56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39153.189999999995</v>
      </c>
    </row>
    <row r="70" spans="1:34" customFormat="1" ht="15" customHeight="1" x14ac:dyDescent="0.25">
      <c r="A70" s="56" t="s">
        <v>95</v>
      </c>
      <c r="B70" s="55">
        <f t="shared" ref="B70:AG70" si="26">+B64-B69</f>
        <v>-2.6300000000001091</v>
      </c>
      <c r="C70" s="55">
        <f t="shared" si="26"/>
        <v>-2.7800000000002001</v>
      </c>
      <c r="D70" s="55">
        <f t="shared" si="26"/>
        <v>7.6900000000000546</v>
      </c>
      <c r="E70" s="55">
        <f t="shared" si="26"/>
        <v>0.14000000000001478</v>
      </c>
      <c r="F70" s="55">
        <f t="shared" si="26"/>
        <v>14.599999999999909</v>
      </c>
      <c r="G70" s="55">
        <f t="shared" si="26"/>
        <v>13.937600000000202</v>
      </c>
      <c r="H70" s="55">
        <f t="shared" si="26"/>
        <v>-2.7700000000004366</v>
      </c>
      <c r="I70" s="55">
        <f t="shared" si="26"/>
        <v>3.9681999999993423</v>
      </c>
      <c r="J70" s="55">
        <f t="shared" si="26"/>
        <v>1.8499999999999091</v>
      </c>
      <c r="K70" s="55">
        <f t="shared" si="26"/>
        <v>9.0000000000145519E-2</v>
      </c>
      <c r="L70" s="55">
        <f t="shared" si="26"/>
        <v>0.98000000000001819</v>
      </c>
      <c r="M70" s="55">
        <f t="shared" si="26"/>
        <v>6.3209000000001652</v>
      </c>
      <c r="N70" s="55">
        <f t="shared" si="26"/>
        <v>6.0018999999997504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47.398599999998765</v>
      </c>
    </row>
    <row r="71" spans="1:34" ht="112.5" customHeight="1" x14ac:dyDescent="0.25">
      <c r="A71" s="74" t="s">
        <v>96</v>
      </c>
      <c r="B71" s="14" t="s">
        <v>124</v>
      </c>
      <c r="C71" s="14" t="s">
        <v>125</v>
      </c>
      <c r="D71" s="14"/>
      <c r="E71" s="14"/>
      <c r="F71" s="14" t="s">
        <v>126</v>
      </c>
      <c r="G71" s="14"/>
      <c r="H71" s="14" t="s">
        <v>127</v>
      </c>
      <c r="I71" s="14"/>
      <c r="J71" s="14" t="s">
        <v>128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4632.6899999999996</v>
      </c>
      <c r="C12" s="25">
        <v>2647.4</v>
      </c>
      <c r="D12" s="25">
        <v>6029.95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13310.04</v>
      </c>
      <c r="AI12" s="25">
        <v>13111.11</v>
      </c>
      <c r="AJ12" s="66">
        <f>+AI12-AH12</f>
        <v>-198.93000000000029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6.5</v>
      </c>
      <c r="C15" s="22">
        <v>195</v>
      </c>
      <c r="D15" s="22">
        <v>512.5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714</v>
      </c>
    </row>
    <row r="16" spans="1:36" s="31" customFormat="1" x14ac:dyDescent="0.25">
      <c r="A16" s="29" t="s">
        <v>20</v>
      </c>
      <c r="B16" s="30">
        <v>525</v>
      </c>
      <c r="C16" s="30">
        <v>157</v>
      </c>
      <c r="D16" s="30">
        <v>527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1209</v>
      </c>
      <c r="AJ16" s="67"/>
    </row>
    <row r="17" spans="1:36" customFormat="1" x14ac:dyDescent="0.25">
      <c r="A17" s="45" t="s">
        <v>27</v>
      </c>
      <c r="B17" s="21">
        <f>B16*$B$8</f>
        <v>3081.75</v>
      </c>
      <c r="C17" s="21">
        <f>C16*$B$8</f>
        <v>921.59</v>
      </c>
      <c r="D17" s="21">
        <f t="shared" ref="D17:AG17" si="2">D16*$B$8</f>
        <v>3093.4900000000002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7096.83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525</v>
      </c>
      <c r="C22" s="19">
        <f t="shared" ref="C22:AG23" si="5">+C16+C18+C20</f>
        <v>157</v>
      </c>
      <c r="D22" s="19">
        <f t="shared" si="5"/>
        <v>527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1209</v>
      </c>
    </row>
    <row r="23" spans="1:36" customFormat="1" x14ac:dyDescent="0.25">
      <c r="A23" s="46" t="s">
        <v>26</v>
      </c>
      <c r="B23" s="18">
        <f>+B17+B19+B21</f>
        <v>3081.75</v>
      </c>
      <c r="C23" s="18">
        <f t="shared" si="5"/>
        <v>921.59</v>
      </c>
      <c r="D23" s="18">
        <f t="shared" si="5"/>
        <v>3093.4900000000002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7096.83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1468.33</v>
      </c>
      <c r="C49" s="43">
        <v>1331.28</v>
      </c>
      <c r="D49" s="43">
        <v>2159.91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4959.5199999999995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90.02</v>
      </c>
      <c r="C53" s="43">
        <v>171.61</v>
      </c>
      <c r="D53" s="43">
        <v>215.18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476.81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30.94</v>
      </c>
      <c r="D55" s="43">
        <v>51.45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82.39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4646.6000000000004</v>
      </c>
      <c r="C64" s="51">
        <f t="shared" ref="C64:AG64" si="21">+C15+C23+C31+C39+C47+C48+C49+C50+C51+C52+C53+C54+C55+C56+C57+C58+C59+C60+C61+C62+C63</f>
        <v>2650.42</v>
      </c>
      <c r="D64" s="51">
        <f t="shared" si="21"/>
        <v>6032.53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13329.55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4632.6899999999996</v>
      </c>
      <c r="C67" s="55">
        <f t="shared" ref="C67:L67" si="23">C12</f>
        <v>2647.4</v>
      </c>
      <c r="D67" s="55">
        <f t="shared" si="23"/>
        <v>6029.95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13310.04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4632.6899999999996</v>
      </c>
      <c r="C69" s="57">
        <f t="shared" ref="C69:AG69" si="25">+C67+C68</f>
        <v>2647.4</v>
      </c>
      <c r="D69" s="57">
        <f t="shared" si="25"/>
        <v>6029.95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13310.04</v>
      </c>
    </row>
    <row r="70" spans="1:34" customFormat="1" ht="15" customHeight="1" x14ac:dyDescent="0.25">
      <c r="A70" s="56" t="s">
        <v>95</v>
      </c>
      <c r="B70" s="55">
        <f t="shared" ref="B70:AG70" si="26">+B64-B69</f>
        <v>13.910000000000764</v>
      </c>
      <c r="C70" s="55">
        <f t="shared" si="26"/>
        <v>3.0199999999999818</v>
      </c>
      <c r="D70" s="55">
        <f t="shared" si="26"/>
        <v>2.5799999999999272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19.510000000000673</v>
      </c>
    </row>
    <row r="71" spans="1:34" ht="95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4958.96</v>
      </c>
      <c r="C12" s="25">
        <v>4422.49</v>
      </c>
      <c r="D12" s="25">
        <v>1345.05</v>
      </c>
      <c r="E12" s="25">
        <v>171.36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10897.86</v>
      </c>
      <c r="AI12" s="25">
        <v>10805.05</v>
      </c>
      <c r="AJ12" s="66">
        <f>+AI12-AH12</f>
        <v>-92.81000000000131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618.5</v>
      </c>
      <c r="C15" s="22">
        <v>762</v>
      </c>
      <c r="D15" s="22">
        <v>260</v>
      </c>
      <c r="E15" s="22">
        <v>22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1662.5</v>
      </c>
    </row>
    <row r="16" spans="1:36" s="31" customFormat="1" x14ac:dyDescent="0.25">
      <c r="A16" s="29" t="s">
        <v>20</v>
      </c>
      <c r="B16" s="30">
        <v>352</v>
      </c>
      <c r="C16" s="30">
        <v>251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603</v>
      </c>
      <c r="AJ16" s="67"/>
    </row>
    <row r="17" spans="1:36" customFormat="1" x14ac:dyDescent="0.25">
      <c r="A17" s="45" t="s">
        <v>27</v>
      </c>
      <c r="B17" s="21">
        <f>B16*$B$8</f>
        <v>2066.2400000000002</v>
      </c>
      <c r="C17" s="21">
        <f>C16*$B$8</f>
        <v>1473.3700000000001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3539.6100000000006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352</v>
      </c>
      <c r="C22" s="19">
        <f t="shared" ref="C22:AG23" si="5">+C16+C18+C20</f>
        <v>251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603</v>
      </c>
    </row>
    <row r="23" spans="1:36" customFormat="1" x14ac:dyDescent="0.25">
      <c r="A23" s="46" t="s">
        <v>26</v>
      </c>
      <c r="B23" s="18">
        <f>+B17+B19+B21</f>
        <v>2066.2400000000002</v>
      </c>
      <c r="C23" s="18">
        <f t="shared" si="5"/>
        <v>1473.3700000000001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3539.6100000000006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5.38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5.38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31.5806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31.5806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5.38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5.38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31.5806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31.5806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1899.61</v>
      </c>
      <c r="C49" s="43">
        <v>1701.81</v>
      </c>
      <c r="D49" s="43">
        <v>900.26</v>
      </c>
      <c r="E49" s="43">
        <v>149.82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4651.5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377.98</v>
      </c>
      <c r="C53" s="43">
        <v>368.53</v>
      </c>
      <c r="D53" s="43">
        <v>186.78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933.29</v>
      </c>
    </row>
    <row r="54" spans="1:34" x14ac:dyDescent="0.25">
      <c r="A54" s="17" t="s">
        <v>114</v>
      </c>
      <c r="B54" s="43"/>
      <c r="C54" s="43">
        <v>93.47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93.47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4962.33</v>
      </c>
      <c r="C64" s="51">
        <f t="shared" ref="C64:AG64" si="21">+C15+C23+C31+C39+C47+C48+C49+C50+C51+C52+C53+C54+C55+C56+C57+C58+C59+C60+C61+C62+C63</f>
        <v>4430.7605999999996</v>
      </c>
      <c r="D64" s="51">
        <f t="shared" si="21"/>
        <v>1347.04</v>
      </c>
      <c r="E64" s="51">
        <f t="shared" si="21"/>
        <v>171.82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10911.9506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4958.96</v>
      </c>
      <c r="C67" s="55">
        <f t="shared" ref="C67:L67" si="23">C12</f>
        <v>4422.49</v>
      </c>
      <c r="D67" s="55">
        <f t="shared" si="23"/>
        <v>1345.05</v>
      </c>
      <c r="E67" s="55">
        <f t="shared" si="23"/>
        <v>171.36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10897.86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4958.96</v>
      </c>
      <c r="C69" s="57">
        <f t="shared" ref="C69:AG69" si="25">+C67+C68</f>
        <v>4422.49</v>
      </c>
      <c r="D69" s="57">
        <f t="shared" si="25"/>
        <v>1345.05</v>
      </c>
      <c r="E69" s="57">
        <f t="shared" si="25"/>
        <v>171.36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10897.86</v>
      </c>
    </row>
    <row r="70" spans="1:34" customFormat="1" ht="15" customHeight="1" x14ac:dyDescent="0.25">
      <c r="A70" s="56" t="s">
        <v>95</v>
      </c>
      <c r="B70" s="55">
        <f t="shared" ref="B70:AG70" si="26">+B64-B69</f>
        <v>3.3699999999998909</v>
      </c>
      <c r="C70" s="55">
        <f t="shared" si="26"/>
        <v>8.2705999999998312</v>
      </c>
      <c r="D70" s="55">
        <f t="shared" si="26"/>
        <v>1.9900000000000091</v>
      </c>
      <c r="E70" s="55">
        <f t="shared" si="26"/>
        <v>0.45999999999997954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14.090599999999711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962.79</v>
      </c>
      <c r="C12" s="25">
        <v>1304.8900000000001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2267.6800000000003</v>
      </c>
      <c r="AI12" s="25">
        <v>2238.9499999999998</v>
      </c>
      <c r="AJ12" s="66">
        <f>+AI12-AH12</f>
        <v>-28.730000000000473</v>
      </c>
    </row>
    <row r="13" spans="1:36" ht="19.5" customHeight="1" x14ac:dyDescent="0.25">
      <c r="A13" s="24" t="s">
        <v>117</v>
      </c>
      <c r="B13" s="25">
        <v>12</v>
      </c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24</v>
      </c>
      <c r="AI13" s="25"/>
      <c r="AJ13" s="66">
        <f>+AI13-AH13</f>
        <v>-24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13.5</v>
      </c>
      <c r="C15" s="22">
        <v>75.5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89</v>
      </c>
    </row>
    <row r="16" spans="1:36" s="31" customFormat="1" x14ac:dyDescent="0.25">
      <c r="A16" s="29" t="s">
        <v>20</v>
      </c>
      <c r="B16" s="30">
        <v>81</v>
      </c>
      <c r="C16" s="30">
        <v>88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169</v>
      </c>
      <c r="AJ16" s="67"/>
    </row>
    <row r="17" spans="1:36" customFormat="1" x14ac:dyDescent="0.25">
      <c r="A17" s="45" t="s">
        <v>27</v>
      </c>
      <c r="B17" s="21">
        <f>B16*$B$8</f>
        <v>475.47</v>
      </c>
      <c r="C17" s="21">
        <f>C16*$B$8</f>
        <v>516.56000000000006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992.03000000000009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81</v>
      </c>
      <c r="C22" s="19">
        <f t="shared" ref="C22:AG23" si="5">+C16+C18+C20</f>
        <v>88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169</v>
      </c>
    </row>
    <row r="23" spans="1:36" customFormat="1" x14ac:dyDescent="0.25">
      <c r="A23" s="46" t="s">
        <v>26</v>
      </c>
      <c r="B23" s="18">
        <f>+B17+B19+B21</f>
        <v>475.47</v>
      </c>
      <c r="C23" s="18">
        <f t="shared" si="5"/>
        <v>516.56000000000006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992.03000000000009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7.05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7.05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41.383499999999998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41.383499999999998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7.05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7.05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41.383499999999998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41.383499999999998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453.76</v>
      </c>
      <c r="C49" s="43">
        <v>669.88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1123.6399999999999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34.380000000000003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34.380000000000003</v>
      </c>
    </row>
    <row r="54" spans="1:34" x14ac:dyDescent="0.25">
      <c r="A54" s="17" t="s">
        <v>114</v>
      </c>
      <c r="B54" s="43"/>
      <c r="C54" s="43">
        <v>17.59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17.59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977.11</v>
      </c>
      <c r="C64" s="51">
        <f t="shared" ref="C64:AG64" si="21">+C15+C23+C31+C39+C47+C48+C49+C50+C51+C52+C53+C54+C55+C56+C57+C58+C59+C60+C61+C62+C63</f>
        <v>1320.9134999999999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2298.0234999999998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962.79</v>
      </c>
      <c r="C67" s="55">
        <f t="shared" ref="C67:L67" si="23">C12</f>
        <v>1304.8900000000001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2267.6800000000003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974.79</v>
      </c>
      <c r="C69" s="57">
        <f t="shared" ref="C69:AG69" si="25">+C67+C68</f>
        <v>1316.89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2291.6800000000003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2.32000000000005</v>
      </c>
      <c r="C70" s="55">
        <f t="shared" si="26"/>
        <v>4.0234999999997854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6.3434999999998354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21" sqref="A21:XFD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597.51</v>
      </c>
      <c r="C12" s="25">
        <v>1885.56</v>
      </c>
      <c r="D12" s="25">
        <v>1163.5</v>
      </c>
      <c r="E12" s="25">
        <v>213.02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3859.5899999999997</v>
      </c>
      <c r="AI12" s="25">
        <v>3859.59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62</v>
      </c>
      <c r="C15" s="22">
        <v>66.5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128.5</v>
      </c>
    </row>
    <row r="16" spans="1:36" s="31" customFormat="1" x14ac:dyDescent="0.25">
      <c r="A16" s="29" t="s">
        <v>20</v>
      </c>
      <c r="B16" s="30">
        <v>18</v>
      </c>
      <c r="C16" s="30">
        <v>221</v>
      </c>
      <c r="D16" s="30">
        <v>123</v>
      </c>
      <c r="E16" s="30">
        <v>15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377</v>
      </c>
      <c r="AJ16" s="67"/>
    </row>
    <row r="17" spans="1:36" customFormat="1" x14ac:dyDescent="0.25">
      <c r="A17" s="45" t="s">
        <v>27</v>
      </c>
      <c r="B17" s="21">
        <f>B16*$B$8</f>
        <v>105.66</v>
      </c>
      <c r="C17" s="21">
        <f>C16*$B$8</f>
        <v>1297.27</v>
      </c>
      <c r="D17" s="21">
        <f t="shared" ref="D17:AG17" si="2">D16*$B$8</f>
        <v>722.01</v>
      </c>
      <c r="E17" s="21">
        <f t="shared" si="2"/>
        <v>88.05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2212.9900000000002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</v>
      </c>
      <c r="C22" s="19">
        <f t="shared" ref="C22:AG23" si="5">+C16+C18+C20</f>
        <v>221</v>
      </c>
      <c r="D22" s="19">
        <f t="shared" si="5"/>
        <v>123</v>
      </c>
      <c r="E22" s="19">
        <f t="shared" si="5"/>
        <v>15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377</v>
      </c>
    </row>
    <row r="23" spans="1:36" customFormat="1" x14ac:dyDescent="0.25">
      <c r="A23" s="46" t="s">
        <v>26</v>
      </c>
      <c r="B23" s="18">
        <f>+B17+B19+B21</f>
        <v>105.66</v>
      </c>
      <c r="C23" s="18">
        <f t="shared" si="5"/>
        <v>1297.27</v>
      </c>
      <c r="D23" s="18">
        <f t="shared" si="5"/>
        <v>722.01</v>
      </c>
      <c r="E23" s="18">
        <f t="shared" si="5"/>
        <v>88.05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2212.9900000000002</v>
      </c>
    </row>
    <row r="24" spans="1:36" x14ac:dyDescent="0.25">
      <c r="A24" s="13" t="s">
        <v>28</v>
      </c>
      <c r="B24" s="33"/>
      <c r="C24" s="33"/>
      <c r="D24" s="33">
        <v>20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119.2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119.2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20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119.2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119.2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333.45</v>
      </c>
      <c r="C49" s="43">
        <v>456.52</v>
      </c>
      <c r="D49" s="43">
        <v>372.11</v>
      </c>
      <c r="E49" s="43">
        <v>126.18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1288.26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97.78</v>
      </c>
      <c r="C53" s="43">
        <v>82.18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179.96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598.89</v>
      </c>
      <c r="C64" s="51">
        <f t="shared" ref="C64:AG64" si="21">+C15+C23+C31+C39+C47+C48+C49+C50+C51+C52+C53+C54+C55+C56+C57+C58+C59+C60+C61+C62+C63</f>
        <v>1902.47</v>
      </c>
      <c r="D64" s="51">
        <f t="shared" si="21"/>
        <v>1213.3200000000002</v>
      </c>
      <c r="E64" s="51">
        <f t="shared" si="21"/>
        <v>214.23000000000002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3928.9100000000003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597.51</v>
      </c>
      <c r="C67" s="55">
        <f t="shared" ref="C67:L67" si="23">C12</f>
        <v>1885.56</v>
      </c>
      <c r="D67" s="55">
        <f t="shared" si="23"/>
        <v>1163.5</v>
      </c>
      <c r="E67" s="55">
        <f t="shared" si="23"/>
        <v>213.02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3859.5899999999997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597.51</v>
      </c>
      <c r="C69" s="57">
        <f t="shared" ref="C69:AG69" si="25">+C67+C68</f>
        <v>1885.56</v>
      </c>
      <c r="D69" s="57">
        <f t="shared" si="25"/>
        <v>1163.5</v>
      </c>
      <c r="E69" s="57">
        <f t="shared" si="25"/>
        <v>213.02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3859.5899999999997</v>
      </c>
    </row>
    <row r="70" spans="1:34" customFormat="1" ht="15" customHeight="1" x14ac:dyDescent="0.25">
      <c r="A70" s="56" t="s">
        <v>95</v>
      </c>
      <c r="B70" s="55">
        <f t="shared" ref="B70:AG70" si="26">+B64-B69</f>
        <v>1.3799999999999955</v>
      </c>
      <c r="C70" s="55">
        <f t="shared" si="26"/>
        <v>16.910000000000082</v>
      </c>
      <c r="D70" s="55">
        <f t="shared" si="26"/>
        <v>49.820000000000164</v>
      </c>
      <c r="E70" s="55">
        <f t="shared" si="26"/>
        <v>1.210000000000008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69.320000000000249</v>
      </c>
    </row>
    <row r="71" spans="1:34" ht="96" customHeight="1" x14ac:dyDescent="0.25">
      <c r="A71" s="74" t="s">
        <v>96</v>
      </c>
      <c r="B71" s="14"/>
      <c r="C71" s="14" t="s">
        <v>129</v>
      </c>
      <c r="D71" s="14" t="s">
        <v>130</v>
      </c>
      <c r="E71" s="14" t="s">
        <v>131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F11" activePane="bottomRight" state="frozen"/>
      <selection pane="topRight" activeCell="B1" sqref="B1"/>
      <selection pane="bottomLeft" activeCell="A5" sqref="A5"/>
      <selection pane="bottomRight" activeCell="AI23" sqref="AI2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5.87</v>
      </c>
      <c r="C8" s="1" t="s">
        <v>38</v>
      </c>
      <c r="D8" s="2">
        <v>5.96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3650.92</v>
      </c>
      <c r="C12" s="25">
        <v>3561.24</v>
      </c>
      <c r="D12" s="25">
        <v>4541.55</v>
      </c>
      <c r="E12" s="25">
        <v>2834.33</v>
      </c>
      <c r="F12" s="25">
        <v>4351.51</v>
      </c>
      <c r="G12" s="25">
        <v>3780.73</v>
      </c>
      <c r="H12" s="25">
        <v>2540.54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25260.82</v>
      </c>
      <c r="AI12" s="25">
        <v>24959.41</v>
      </c>
      <c r="AJ12" s="66">
        <f>+AI12-AH12</f>
        <v>-301.40999999999985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134.5</v>
      </c>
      <c r="C15" s="22">
        <v>504.5</v>
      </c>
      <c r="D15" s="22">
        <v>299.5</v>
      </c>
      <c r="E15" s="22">
        <v>325.5</v>
      </c>
      <c r="F15" s="22">
        <v>860</v>
      </c>
      <c r="G15" s="22">
        <v>577</v>
      </c>
      <c r="H15" s="22">
        <v>30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2731</v>
      </c>
    </row>
    <row r="16" spans="1:36" s="31" customFormat="1" x14ac:dyDescent="0.25">
      <c r="A16" s="29" t="s">
        <v>20</v>
      </c>
      <c r="B16" s="30">
        <v>365</v>
      </c>
      <c r="C16" s="30">
        <v>221</v>
      </c>
      <c r="D16" s="30">
        <v>415</v>
      </c>
      <c r="E16" s="30"/>
      <c r="F16" s="30">
        <v>331</v>
      </c>
      <c r="G16" s="30">
        <v>307</v>
      </c>
      <c r="H16" s="30">
        <v>219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1858</v>
      </c>
      <c r="AJ16" s="67"/>
    </row>
    <row r="17" spans="1:36" customFormat="1" x14ac:dyDescent="0.25">
      <c r="A17" s="45" t="s">
        <v>27</v>
      </c>
      <c r="B17" s="21">
        <f>B16*$B$8</f>
        <v>2142.5500000000002</v>
      </c>
      <c r="C17" s="21">
        <f>C16*$B$8</f>
        <v>1297.27</v>
      </c>
      <c r="D17" s="21">
        <f t="shared" ref="D17:AG17" si="2">D16*$B$8</f>
        <v>2436.0500000000002</v>
      </c>
      <c r="E17" s="21">
        <f t="shared" si="2"/>
        <v>0</v>
      </c>
      <c r="F17" s="21">
        <f t="shared" si="2"/>
        <v>1942.97</v>
      </c>
      <c r="G17" s="21">
        <f t="shared" si="2"/>
        <v>1802.0900000000001</v>
      </c>
      <c r="H17" s="21">
        <f t="shared" si="2"/>
        <v>1285.53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10906.460000000001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365</v>
      </c>
      <c r="C22" s="19">
        <f t="shared" ref="C22:AG23" si="5">+C16+C18+C20</f>
        <v>221</v>
      </c>
      <c r="D22" s="19">
        <f t="shared" si="5"/>
        <v>415</v>
      </c>
      <c r="E22" s="19">
        <f t="shared" si="5"/>
        <v>0</v>
      </c>
      <c r="F22" s="19">
        <f t="shared" si="5"/>
        <v>331</v>
      </c>
      <c r="G22" s="19">
        <f t="shared" si="5"/>
        <v>307</v>
      </c>
      <c r="H22" s="19">
        <f t="shared" si="5"/>
        <v>219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1858</v>
      </c>
    </row>
    <row r="23" spans="1:36" customFormat="1" x14ac:dyDescent="0.25">
      <c r="A23" s="46" t="s">
        <v>26</v>
      </c>
      <c r="B23" s="18">
        <f>+B17+B19+B21</f>
        <v>2142.5500000000002</v>
      </c>
      <c r="C23" s="18">
        <f t="shared" si="5"/>
        <v>1297.27</v>
      </c>
      <c r="D23" s="18">
        <f t="shared" si="5"/>
        <v>2436.0500000000002</v>
      </c>
      <c r="E23" s="18">
        <f t="shared" si="5"/>
        <v>0</v>
      </c>
      <c r="F23" s="18">
        <f t="shared" si="5"/>
        <v>1942.97</v>
      </c>
      <c r="G23" s="18">
        <f t="shared" si="5"/>
        <v>1802.0900000000001</v>
      </c>
      <c r="H23" s="18">
        <f t="shared" si="5"/>
        <v>1285.53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10906.460000000001</v>
      </c>
    </row>
    <row r="24" spans="1:36" x14ac:dyDescent="0.25">
      <c r="A24" s="13" t="s">
        <v>28</v>
      </c>
      <c r="B24" s="33"/>
      <c r="C24" s="33">
        <v>50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298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298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298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298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1411.23</v>
      </c>
      <c r="C49" s="43"/>
      <c r="D49" s="43"/>
      <c r="E49" s="43">
        <v>2256.13</v>
      </c>
      <c r="F49" s="43">
        <v>1424.81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5092.17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1088.46</v>
      </c>
      <c r="D52" s="43">
        <v>1774.35</v>
      </c>
      <c r="E52" s="43"/>
      <c r="F52" s="43"/>
      <c r="G52" s="43">
        <v>1080.0999999999999</v>
      </c>
      <c r="H52" s="43">
        <v>1228.93</v>
      </c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5171.84</v>
      </c>
    </row>
    <row r="53" spans="1:34" x14ac:dyDescent="0.25">
      <c r="A53" s="17" t="s">
        <v>18</v>
      </c>
      <c r="B53" s="43">
        <v>128.09</v>
      </c>
      <c r="C53" s="43">
        <v>313.73</v>
      </c>
      <c r="D53" s="43">
        <v>34.65</v>
      </c>
      <c r="E53" s="43"/>
      <c r="F53" s="43">
        <v>143.93</v>
      </c>
      <c r="G53" s="43">
        <v>324.93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945.33000000000015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>
        <v>254.28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254.28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>
        <v>70.540000000000006</v>
      </c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70.540000000000006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3816.3700000000003</v>
      </c>
      <c r="C64" s="51">
        <f t="shared" ref="C64:AG64" si="21">+C15+C23+C31+C39+C47+C48+C49+C50+C51+C52+C53+C54+C55+C56+C57+C58+C59+C60+C61+C62+C63</f>
        <v>3572.5</v>
      </c>
      <c r="D64" s="51">
        <f t="shared" si="21"/>
        <v>4544.5499999999993</v>
      </c>
      <c r="E64" s="51">
        <f t="shared" si="21"/>
        <v>2835.9100000000003</v>
      </c>
      <c r="F64" s="51">
        <f t="shared" si="21"/>
        <v>4371.7100000000009</v>
      </c>
      <c r="G64" s="51">
        <f t="shared" si="21"/>
        <v>3784.12</v>
      </c>
      <c r="H64" s="51">
        <f t="shared" si="21"/>
        <v>2544.46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25469.62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1 N</v>
      </c>
      <c r="G66" s="53" t="str">
        <f t="shared" si="22"/>
        <v>CAJA 2 N</v>
      </c>
      <c r="H66" s="53" t="str">
        <f t="shared" si="22"/>
        <v>CAJA 3 N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3650.92</v>
      </c>
      <c r="C67" s="55">
        <f t="shared" ref="C67:L67" si="23">C12</f>
        <v>3561.24</v>
      </c>
      <c r="D67" s="55">
        <f t="shared" si="23"/>
        <v>4541.55</v>
      </c>
      <c r="E67" s="55">
        <f t="shared" si="23"/>
        <v>2834.33</v>
      </c>
      <c r="F67" s="55">
        <f t="shared" si="23"/>
        <v>4351.51</v>
      </c>
      <c r="G67" s="55">
        <f t="shared" si="23"/>
        <v>3780.73</v>
      </c>
      <c r="H67" s="55">
        <f t="shared" si="23"/>
        <v>2540.54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25260.82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3650.92</v>
      </c>
      <c r="C69" s="57">
        <f t="shared" ref="C69:AG69" si="25">+C67+C68</f>
        <v>3561.24</v>
      </c>
      <c r="D69" s="57">
        <f t="shared" si="25"/>
        <v>4541.55</v>
      </c>
      <c r="E69" s="57">
        <f t="shared" si="25"/>
        <v>2834.33</v>
      </c>
      <c r="F69" s="57">
        <f t="shared" si="25"/>
        <v>4351.51</v>
      </c>
      <c r="G69" s="57">
        <f t="shared" si="25"/>
        <v>3780.73</v>
      </c>
      <c r="H69" s="57">
        <f t="shared" si="25"/>
        <v>2540.54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25260.82</v>
      </c>
    </row>
    <row r="70" spans="1:34" customFormat="1" ht="15" customHeight="1" x14ac:dyDescent="0.25">
      <c r="A70" s="56" t="s">
        <v>95</v>
      </c>
      <c r="B70" s="55">
        <f t="shared" ref="B70:AG70" si="26">+B64-B69</f>
        <v>165.45000000000027</v>
      </c>
      <c r="C70" s="55">
        <f t="shared" si="26"/>
        <v>11.260000000000218</v>
      </c>
      <c r="D70" s="55">
        <f t="shared" si="26"/>
        <v>2.9999999999990905</v>
      </c>
      <c r="E70" s="55">
        <f t="shared" si="26"/>
        <v>1.580000000000382</v>
      </c>
      <c r="F70" s="55">
        <f t="shared" si="26"/>
        <v>20.200000000000728</v>
      </c>
      <c r="G70" s="55">
        <f t="shared" si="26"/>
        <v>3.3899999999998727</v>
      </c>
      <c r="H70" s="55">
        <f t="shared" si="26"/>
        <v>3.9200000000000728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208.80000000000064</v>
      </c>
    </row>
    <row r="71" spans="1:34" ht="94.5" customHeight="1" x14ac:dyDescent="0.25">
      <c r="A71" s="74" t="s">
        <v>96</v>
      </c>
      <c r="B71" s="14" t="s">
        <v>136</v>
      </c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137</v>
      </c>
      <c r="C72" s="12" t="s">
        <v>139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2022-08-09T19:34:52Z</dcterms:modified>
</cp:coreProperties>
</file>