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8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C64" i="149"/>
  <c r="AC70" i="149" s="1"/>
  <c r="M64" i="149"/>
  <c r="M70" i="149" s="1"/>
  <c r="AH23" i="149"/>
  <c r="F11" i="145" s="1"/>
  <c r="AG64" i="149"/>
  <c r="AG70" i="149" s="1"/>
  <c r="Y64" i="149"/>
  <c r="Y70" i="149" s="1"/>
  <c r="Q64" i="149"/>
  <c r="Q70" i="149" s="1"/>
  <c r="I64" i="149"/>
  <c r="I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B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A47" i="40" s="1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39" i="40" l="1"/>
  <c r="X39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Z64" i="40"/>
  <c r="Z70" i="40" s="1"/>
  <c r="D69" i="40"/>
  <c r="AD64" i="40"/>
  <c r="AD70" i="40" s="1"/>
  <c r="AA64" i="40"/>
  <c r="AA70" i="40" s="1"/>
  <c r="AB64" i="40"/>
  <c r="AB70" i="40" s="1"/>
  <c r="V64" i="40"/>
  <c r="V70" i="40" s="1"/>
  <c r="L69" i="40"/>
  <c r="AE64" i="40"/>
  <c r="AE70" i="40" s="1"/>
  <c r="T64" i="40"/>
  <c r="T70" i="40" s="1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E31" i="40" s="1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K23" i="40" s="1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J39" i="40" l="1"/>
  <c r="K47" i="40"/>
  <c r="G47" i="40"/>
  <c r="C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B23" i="40"/>
  <c r="C64" i="40" l="1"/>
  <c r="C70" i="40" s="1"/>
  <c r="K64" i="40"/>
  <c r="K70" i="40" s="1"/>
  <c r="E64" i="40"/>
  <c r="E70" i="40" s="1"/>
  <c r="G64" i="40"/>
  <c r="G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<sst xmlns="http://schemas.openxmlformats.org/spreadsheetml/2006/main" count="732" uniqueCount="129">
  <si>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</si>
  <si>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</si>
  <si>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</si>
  <si>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</si>
  <si>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</si>
  <si>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</si>
  <si>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</si>
  <si>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</si>
  <si>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</si>
  <si>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</si>
  <si>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</si>
  <si>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</si>
  <si>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</si>
  <si>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</si>
  <si>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</si>
  <si>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</si>
  <si>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</si>
  <si>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</si>
  <si>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</si>
  <si>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</si>
  <si>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</si>
  <si>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</si>
  <si>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</si>
  <si>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</si>
  <si>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</si>
  <si>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</si>
  <si>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</si>
  <si>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</si>
  <si>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</si>
  <si>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</si>
  <si>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</si>
  <si>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</si>
  <si>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</si>
  <si>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</si>
  <si>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</si>
  <si>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</si>
  <si>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</si>
  <si>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</si>
  <si>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</si>
  <si>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</si>
  <si>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</si>
  <si>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</si>
  <si>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</si>
  <si>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</si>
  <si>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</si>
  <si>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</si>
  <si>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</si>
  <si>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</si>
  <si>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</si>
  <si>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</si>
  <si>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</si>
  <si>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</si>
  <si>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</si>
  <si>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</si>
  <si>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</si>
  <si>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</si>
  <si>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</si>
  <si>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</si>
  <si>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</si>
  <si>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</si>
  <si>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</si>
  <si>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</si>
  <si>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</si>
  <si>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</si>
  <si>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</si>
  <si>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</si>
  <si>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</si>
  <si>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</si>
  <si>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</si>
  <si>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</si>
  <si>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</si>
  <si>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</si>
  <si>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</si>
  <si>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</si>
  <si>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</si>
  <si>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</si>
  <si>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</si>
  <si>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</si>
  <si>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</si>
  <si>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</si>
  <si>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</si>
  <si>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</si>
  <si>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</si>
  <si>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</si>
  <si>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</si>
  <si>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</si>
  <si>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</si>
  <si>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</si>
  <si>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</si>
  <si>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</si>
  <si>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</si>
  <si>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</si>
  <si>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</si>
  <si>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</si>
  <si>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</si>
  <si>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</si>
  <si>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</si>
  <si>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</si>
  <si>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</si>
  <si>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</si>
  <si>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</si>
  <si>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</si>
  <si>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</si>
  <si>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</si>
  <si>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</si>
  <si>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</si>
  <si>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</si>
  <si>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</si>
  <si>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</si>
  <si>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</si>
  <si>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</si>
  <si>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</si>
  <si>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</si>
  <si>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</si>
  <si>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</si>
  <si>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</si>
  <si>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</si>
  <si>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</si>
  <si>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</si>
  <si>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</si>
  <si>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</si>
  <si>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</si>
  <si>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</si>
  <si>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INTERCAMBIO DE 13EUROS POR DÓLAR</t>
  </si>
  <si>
    <t>FONDO 21.50</t>
  </si>
  <si>
    <t>FONDO 5.00</t>
  </si>
  <si>
    <t>INTERCAMBIO DE 5EUROS POR DÓLAR</t>
  </si>
  <si>
    <t>FONDO 5.50</t>
  </si>
  <si>
    <t>FONDO 48.00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</si>
</sst>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105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52337.700000000004</v>
      </c>
      <c r="C2" s="42">
        <f>MODELO!AH12</f>
        <v>29873.339999999997</v>
      </c>
      <c r="D2" s="42">
        <f>EXQUISITECES!AH12</f>
        <v>8704.02</v>
      </c>
      <c r="E2" s="42">
        <f>HOYADA!AH12</f>
        <v>7305.8099999999995</v>
      </c>
      <c r="F2" s="42">
        <f>FARMASTOP!AH12</f>
        <v>2010.2000000000003</v>
      </c>
      <c r="G2" s="42">
        <f>BOCAS!AH12</f>
        <v>1587.25</v>
      </c>
      <c r="H2" s="42">
        <f>LAGUNETICA!AH12</f>
        <v>14172.310000000001</v>
      </c>
      <c r="I2" s="42">
        <f>SANANTONIO!AH12</f>
        <v>0</v>
      </c>
      <c r="J2" s="42">
        <f>SUM(B2:I2)</f>
        <v>115990.63</v>
      </c>
    </row>
    <row r="3" spans="1:10" x14ac:dyDescent="0.25">
      <c r="A3" s="45" t="s">
        <v>0</v>
      </c>
      <c r="B3" s="42">
        <f>AUTOMERCADO!AH15</f>
        <v>1569.5</v>
      </c>
      <c r="C3" s="42">
        <f>MODELO!AH15</f>
        <v>1546</v>
      </c>
      <c r="D3" s="42">
        <f>EXQUISITECES!AH15</f>
        <v>292</v>
      </c>
      <c r="E3" s="42">
        <f>HOYADA!AH15</f>
        <v>758.5</v>
      </c>
      <c r="F3" s="42">
        <f>FARMASTOP!AH15</f>
        <v>20.5</v>
      </c>
      <c r="G3" s="42">
        <f>BOCAS!AH15</f>
        <v>201</v>
      </c>
      <c r="H3" s="42">
        <f>LAGUNETICA!AH15</f>
        <v>1195</v>
      </c>
      <c r="I3" s="42">
        <f>SANANTONIO!AH15</f>
        <v>0</v>
      </c>
      <c r="J3" s="42">
        <f t="shared" ref="J3:J52" si="0">SUM(B3:I3)</f>
        <v>5582.5</v>
      </c>
    </row>
    <row r="4" spans="1:10" x14ac:dyDescent="0.25">
      <c r="A4" s="70" t="s">
        <v>20</v>
      </c>
      <c r="B4" s="42">
        <f>AUTOMERCADO!AH16</f>
        <v>3</v>
      </c>
      <c r="C4" s="42">
        <f>MODELO!AH16</f>
        <v>204</v>
      </c>
      <c r="D4" s="42">
        <f>EXQUISITECES!AH16</f>
        <v>416</v>
      </c>
      <c r="E4" s="42">
        <f>HOYADA!AH16</f>
        <v>0</v>
      </c>
      <c r="F4" s="42">
        <f>FARMASTOP!AH16</f>
        <v>0</v>
      </c>
      <c r="G4" s="42">
        <f>BOCAS!AH16</f>
        <v>76</v>
      </c>
      <c r="H4" s="42">
        <f>LAGUNETICA!AH16</f>
        <v>883</v>
      </c>
      <c r="I4" s="42">
        <f>SANANTONIO!AH16</f>
        <v>0</v>
      </c>
      <c r="J4" s="42">
        <f t="shared" si="0"/>
        <v>1582</v>
      </c>
    </row>
    <row r="5" spans="1:10" x14ac:dyDescent="0.25">
      <c r="A5" s="45" t="s">
        <v>27</v>
      </c>
      <c r="B5" s="42">
        <f>AUTOMERCADO!AH17</f>
        <v>17.759999999999998</v>
      </c>
      <c r="C5" s="42">
        <f>MODELO!AH17</f>
        <v>1207.68</v>
      </c>
      <c r="D5" s="42">
        <f>EXQUISITECES!AH17</f>
        <v>2454.4</v>
      </c>
      <c r="E5" s="42">
        <f>HOYADA!AH17</f>
        <v>0</v>
      </c>
      <c r="F5" s="42">
        <f>FARMASTOP!AH17</f>
        <v>0</v>
      </c>
      <c r="G5" s="42">
        <f>BOCAS!AH17</f>
        <v>449.92</v>
      </c>
      <c r="H5" s="42">
        <f>LAGUNETICA!AH17</f>
        <v>5209.7000000000007</v>
      </c>
      <c r="I5" s="42">
        <f>SANANTONIO!AH17</f>
        <v>0</v>
      </c>
      <c r="J5" s="42">
        <f t="shared" si="0"/>
        <v>9339.4600000000009</v>
      </c>
    </row>
    <row r="6" spans="1:10" x14ac:dyDescent="0.25">
      <c r="A6" s="70" t="s">
        <v>23</v>
      </c>
      <c r="B6" s="42">
        <f>AUTOMERCADO!AH18</f>
        <v>3445</v>
      </c>
      <c r="C6" s="42">
        <f>MODELO!AH18</f>
        <v>1828</v>
      </c>
      <c r="D6" s="42">
        <f>EXQUISITECES!AH18</f>
        <v>0</v>
      </c>
      <c r="E6" s="42">
        <f>HOYADA!AH18</f>
        <v>369</v>
      </c>
      <c r="F6" s="42">
        <f>FARMASTOP!AH18</f>
        <v>215</v>
      </c>
      <c r="G6" s="42">
        <f>BOCAS!AH18</f>
        <v>1</v>
      </c>
      <c r="H6" s="42">
        <f>LAGUNETICA!AH18</f>
        <v>0</v>
      </c>
      <c r="I6" s="42">
        <f>SANANTONIO!AH18</f>
        <v>0</v>
      </c>
      <c r="J6" s="42">
        <f t="shared" si="0"/>
        <v>5858</v>
      </c>
    </row>
    <row r="7" spans="1:10" x14ac:dyDescent="0.25">
      <c r="A7" s="45" t="s">
        <v>27</v>
      </c>
      <c r="B7" s="42">
        <f>AUTOMERCADO!AH19</f>
        <v>20325.5</v>
      </c>
      <c r="C7" s="42">
        <f>MODELO!AH19</f>
        <v>10785.2</v>
      </c>
      <c r="D7" s="42">
        <f>EXQUISITECES!AH19</f>
        <v>0</v>
      </c>
      <c r="E7" s="42">
        <f>HOYADA!AH19</f>
        <v>2177.1000000000004</v>
      </c>
      <c r="F7" s="42">
        <f>FARMASTOP!AH19</f>
        <v>1268.5</v>
      </c>
      <c r="G7" s="42">
        <f>BOCAS!AH19</f>
        <v>5.9</v>
      </c>
      <c r="H7" s="42">
        <f>LAGUNETICA!AH19</f>
        <v>0</v>
      </c>
      <c r="I7" s="42">
        <f>SANANTONIO!AH19</f>
        <v>0</v>
      </c>
      <c r="J7" s="42">
        <f t="shared" si="0"/>
        <v>34562.200000000004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3448</v>
      </c>
      <c r="C10" s="42">
        <f>MODELO!AH22</f>
        <v>2032</v>
      </c>
      <c r="D10" s="42">
        <f>EXQUISITECES!AH22</f>
        <v>416</v>
      </c>
      <c r="E10" s="42">
        <f>HOYADA!AH22</f>
        <v>369</v>
      </c>
      <c r="F10" s="42">
        <f>FARMASTOP!AH22</f>
        <v>215</v>
      </c>
      <c r="G10" s="42">
        <f>BOCAS!AH22</f>
        <v>77</v>
      </c>
      <c r="H10" s="42">
        <f>LAGUNETICA!AH22</f>
        <v>883</v>
      </c>
      <c r="I10" s="42">
        <f>SANANTONIO!AH22</f>
        <v>0</v>
      </c>
      <c r="J10" s="42">
        <f t="shared" si="0"/>
        <v>7440</v>
      </c>
    </row>
    <row r="11" spans="1:10" x14ac:dyDescent="0.25">
      <c r="A11" s="46" t="s">
        <v>26</v>
      </c>
      <c r="B11" s="42">
        <f>AUTOMERCADO!AH23</f>
        <v>20343.259999999998</v>
      </c>
      <c r="C11" s="42">
        <f>MODELO!AH23</f>
        <v>11992.880000000001</v>
      </c>
      <c r="D11" s="42">
        <f>EXQUISITECES!AH23</f>
        <v>2454.4</v>
      </c>
      <c r="E11" s="42">
        <f>HOYADA!AH23</f>
        <v>2177.1000000000004</v>
      </c>
      <c r="F11" s="42">
        <f>FARMASTOP!AH23</f>
        <v>1268.5</v>
      </c>
      <c r="G11" s="42">
        <f>BOCAS!AH23</f>
        <v>455.82</v>
      </c>
      <c r="H11" s="42">
        <f>LAGUNETICA!AH23</f>
        <v>5209.7000000000007</v>
      </c>
      <c r="I11" s="42">
        <f>SANANTONIO!AH23</f>
        <v>0</v>
      </c>
      <c r="J11" s="42">
        <f t="shared" si="0"/>
        <v>43901.66</v>
      </c>
    </row>
    <row r="12" spans="1:10" x14ac:dyDescent="0.25">
      <c r="A12" s="45" t="s">
        <v>28</v>
      </c>
      <c r="B12" s="42">
        <f>AUTOMERCADO!AH24</f>
        <v>2</v>
      </c>
      <c r="C12" s="42">
        <f>MODELO!AH24</f>
        <v>20</v>
      </c>
      <c r="D12" s="42">
        <f>EXQUISITECES!AH24</f>
        <v>0</v>
      </c>
      <c r="E12" s="42">
        <f>HOYADA!AH24</f>
        <v>10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32</v>
      </c>
    </row>
    <row r="13" spans="1:10" x14ac:dyDescent="0.25">
      <c r="A13" s="45" t="s">
        <v>31</v>
      </c>
      <c r="B13" s="42">
        <f>AUTOMERCADO!AH25</f>
        <v>11.92</v>
      </c>
      <c r="C13" s="42">
        <f>MODELO!AH25</f>
        <v>119.2</v>
      </c>
      <c r="D13" s="42">
        <f>EXQUISITECES!AH25</f>
        <v>0</v>
      </c>
      <c r="E13" s="42">
        <f>HOYADA!AH25</f>
        <v>60.300000000000004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191.42000000000002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2</v>
      </c>
      <c r="C18" s="42">
        <f>MODELO!AH30</f>
        <v>20</v>
      </c>
      <c r="D18" s="42">
        <f>EXQUISITECES!AH30</f>
        <v>0</v>
      </c>
      <c r="E18" s="42">
        <f>HOYADA!AH30</f>
        <v>10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32</v>
      </c>
    </row>
    <row r="19" spans="1:10" x14ac:dyDescent="0.25">
      <c r="A19" s="46" t="s">
        <v>33</v>
      </c>
      <c r="B19" s="42">
        <f>AUTOMERCADO!AH31</f>
        <v>11.92</v>
      </c>
      <c r="C19" s="42">
        <f>MODELO!AH31</f>
        <v>119.2</v>
      </c>
      <c r="D19" s="42">
        <f>EXQUISITECES!AH31</f>
        <v>0</v>
      </c>
      <c r="E19" s="42">
        <f>HOYADA!AH31</f>
        <v>60.300000000000004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191.42000000000002</v>
      </c>
    </row>
    <row r="20" spans="1:10" x14ac:dyDescent="0.25">
      <c r="A20" s="45" t="s">
        <v>34</v>
      </c>
      <c r="B20" s="42">
        <f>AUTOMERCADO!AH32</f>
        <v>0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0</v>
      </c>
    </row>
    <row r="21" spans="1:10" x14ac:dyDescent="0.25">
      <c r="A21" s="45" t="s">
        <v>35</v>
      </c>
      <c r="B21" s="42">
        <f>AUTOMERCADO!AH33</f>
        <v>0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0</v>
      </c>
    </row>
    <row r="22" spans="1:10" x14ac:dyDescent="0.25">
      <c r="A22" s="45" t="s">
        <v>36</v>
      </c>
      <c r="B22" s="42">
        <f>AUTOMERCADO!AH34</f>
        <v>63.61</v>
      </c>
      <c r="C22" s="42">
        <f>MODELO!AH34</f>
        <v>0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63.61</v>
      </c>
    </row>
    <row r="23" spans="1:10" x14ac:dyDescent="0.25">
      <c r="A23" s="45" t="s">
        <v>35</v>
      </c>
      <c r="B23" s="42">
        <f>AUTOMERCADO!AH35</f>
        <v>375.29900000000004</v>
      </c>
      <c r="C23" s="42">
        <f>MODELO!AH35</f>
        <v>0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375.29900000000004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63.61</v>
      </c>
      <c r="C26" s="42">
        <f>MODELO!AH38</f>
        <v>0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63.61</v>
      </c>
    </row>
    <row r="27" spans="1:10" x14ac:dyDescent="0.25">
      <c r="A27" s="46" t="s">
        <v>42</v>
      </c>
      <c r="B27" s="42">
        <f>AUTOMERCADO!AH39</f>
        <v>375.29900000000004</v>
      </c>
      <c r="C27" s="42">
        <f>MODELO!AH39</f>
        <v>0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375.29900000000004</v>
      </c>
    </row>
    <row r="28" spans="1:10" x14ac:dyDescent="0.25">
      <c r="A28" s="45" t="s">
        <v>43</v>
      </c>
      <c r="B28" s="42">
        <f>AUTOMERCADO!AH40</f>
        <v>0</v>
      </c>
      <c r="C28" s="42">
        <f>MODELO!AH40</f>
        <v>0</v>
      </c>
      <c r="D28" s="42">
        <f>EXQUISITECES!AH40</f>
        <v>0</v>
      </c>
      <c r="E28" s="42">
        <f>HOYADA!AH40</f>
        <v>0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0</v>
      </c>
    </row>
    <row r="29" spans="1:10" x14ac:dyDescent="0.25">
      <c r="A29" s="45" t="s">
        <v>44</v>
      </c>
      <c r="B29" s="42">
        <f>AUTOMERCADO!AH41</f>
        <v>0</v>
      </c>
      <c r="C29" s="42">
        <f>MODELO!AH41</f>
        <v>0</v>
      </c>
      <c r="D29" s="42">
        <f>EXQUISITECES!AH41</f>
        <v>0</v>
      </c>
      <c r="E29" s="42">
        <f>HOYADA!AH41</f>
        <v>0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0</v>
      </c>
    </row>
    <row r="30" spans="1:10" x14ac:dyDescent="0.25">
      <c r="A30" s="45" t="s">
        <v>45</v>
      </c>
      <c r="B30" s="42">
        <f>AUTOMERCADO!AH42</f>
        <v>229.37</v>
      </c>
      <c r="C30" s="42">
        <f>MODELO!AH42</f>
        <v>0</v>
      </c>
      <c r="D30" s="42">
        <f>EXQUISITECES!AH42</f>
        <v>0</v>
      </c>
      <c r="E30" s="42">
        <f>HOYADA!AH42</f>
        <v>49.209999999999994</v>
      </c>
      <c r="F30" s="42">
        <f>FARMASTOP!AH42</f>
        <v>14.43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293.01</v>
      </c>
    </row>
    <row r="31" spans="1:10" x14ac:dyDescent="0.25">
      <c r="A31" s="45" t="s">
        <v>44</v>
      </c>
      <c r="B31" s="42">
        <f>AUTOMERCADO!AH43</f>
        <v>1353.2829999999999</v>
      </c>
      <c r="C31" s="42">
        <f>MODELO!AH43</f>
        <v>0</v>
      </c>
      <c r="D31" s="42">
        <f>EXQUISITECES!AH43</f>
        <v>0</v>
      </c>
      <c r="E31" s="42">
        <f>HOYADA!AH43</f>
        <v>290.339</v>
      </c>
      <c r="F31" s="42">
        <f>FARMASTOP!AH43</f>
        <v>85.137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1728.7589999999998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229.37</v>
      </c>
      <c r="C34" s="42">
        <f>MODELO!AH46</f>
        <v>0</v>
      </c>
      <c r="D34" s="42">
        <f>EXQUISITECES!AH46</f>
        <v>0</v>
      </c>
      <c r="E34" s="42">
        <f>HOYADA!AH46</f>
        <v>49.209999999999994</v>
      </c>
      <c r="F34" s="42">
        <f>FARMASTOP!AH46</f>
        <v>14.43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293.01</v>
      </c>
    </row>
    <row r="35" spans="1:10" x14ac:dyDescent="0.25">
      <c r="A35" s="46" t="s">
        <v>48</v>
      </c>
      <c r="B35" s="42">
        <f>AUTOMERCADO!AH47</f>
        <v>1353.2829999999999</v>
      </c>
      <c r="C35" s="42">
        <f>MODELO!AH47</f>
        <v>0</v>
      </c>
      <c r="D35" s="42">
        <f>EXQUISITECES!AH47</f>
        <v>0</v>
      </c>
      <c r="E35" s="42">
        <f>HOYADA!AH47</f>
        <v>290.339</v>
      </c>
      <c r="F35" s="42">
        <f>FARMASTOP!AH47</f>
        <v>85.137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1728.7589999999998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22304.420000000002</v>
      </c>
      <c r="C37" s="42">
        <f>MODELO!AH49</f>
        <v>9150.5399999999991</v>
      </c>
      <c r="D37" s="42">
        <f>EXQUISITECES!AH49</f>
        <v>4408.34</v>
      </c>
      <c r="E37" s="42">
        <f>HOYADA!AH49</f>
        <v>2765.52</v>
      </c>
      <c r="F37" s="42">
        <f>FARMASTOP!AH49</f>
        <v>408.23</v>
      </c>
      <c r="G37" s="42">
        <f>BOCAS!AH49</f>
        <v>877.21</v>
      </c>
      <c r="H37" s="42">
        <f>LAGUNETICA!AH49</f>
        <v>3788.6</v>
      </c>
      <c r="I37" s="42">
        <f>SANANTONIO!AH49</f>
        <v>0</v>
      </c>
      <c r="J37" s="42">
        <f t="shared" si="0"/>
        <v>43702.86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71.42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71.42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1827.85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2326.63</v>
      </c>
      <c r="I40" s="42">
        <f>SANANTONIO!AH52</f>
        <v>0</v>
      </c>
      <c r="J40" s="42">
        <f t="shared" si="0"/>
        <v>4154.4799999999996</v>
      </c>
    </row>
    <row r="41" spans="1:10" x14ac:dyDescent="0.25">
      <c r="A41" s="71" t="s">
        <v>18</v>
      </c>
      <c r="B41" s="42">
        <f>AUTOMERCADO!AH53</f>
        <v>5394.4</v>
      </c>
      <c r="C41" s="42">
        <f>MODELO!AH53</f>
        <v>4532.3899999999994</v>
      </c>
      <c r="D41" s="42">
        <f>EXQUISITECES!AH53</f>
        <v>1332.8600000000001</v>
      </c>
      <c r="E41" s="42">
        <f>HOYADA!AH53</f>
        <v>1187.1300000000001</v>
      </c>
      <c r="F41" s="42">
        <f>FARMASTOP!AH53</f>
        <v>165.48</v>
      </c>
      <c r="G41" s="42">
        <f>BOCAS!AH53</f>
        <v>61.12</v>
      </c>
      <c r="H41" s="42">
        <f>LAGUNETICA!AH53</f>
        <v>1524.21</v>
      </c>
      <c r="I41" s="42">
        <f>SANANTONIO!AH53</f>
        <v>0</v>
      </c>
      <c r="J41" s="42">
        <f t="shared" si="0"/>
        <v>14197.59</v>
      </c>
    </row>
    <row r="42" spans="1:10" x14ac:dyDescent="0.25">
      <c r="A42" s="71" t="s">
        <v>114</v>
      </c>
      <c r="B42" s="42">
        <f>AUTOMERCADO!AH54</f>
        <v>23.44</v>
      </c>
      <c r="C42" s="42">
        <f>MODELO!AH54</f>
        <v>100.26</v>
      </c>
      <c r="D42" s="42">
        <f>EXQUISITECES!AH54</f>
        <v>70.25</v>
      </c>
      <c r="E42" s="42">
        <f>HOYADA!AH54</f>
        <v>67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260.95</v>
      </c>
    </row>
    <row r="43" spans="1:10" x14ac:dyDescent="0.25">
      <c r="A43" s="71" t="s">
        <v>52</v>
      </c>
      <c r="B43" s="42">
        <f>AUTOMERCADO!AH55</f>
        <v>1032.94</v>
      </c>
      <c r="C43" s="42">
        <f>MODELO!AH55</f>
        <v>348.69</v>
      </c>
      <c r="D43" s="42">
        <f>EXQUISITECES!AH55</f>
        <v>151.81</v>
      </c>
      <c r="E43" s="42">
        <f>HOYADA!AH55</f>
        <v>0.36</v>
      </c>
      <c r="F43" s="42">
        <f>FARMASTOP!AH55</f>
        <v>0</v>
      </c>
      <c r="G43" s="42">
        <f>BOCAS!AH55</f>
        <v>0</v>
      </c>
      <c r="H43" s="42">
        <f>LAGUNETICA!AH55</f>
        <v>142.37</v>
      </c>
      <c r="I43" s="42">
        <f>SANANTONIO!AH55</f>
        <v>0</v>
      </c>
      <c r="J43" s="42">
        <f t="shared" si="0"/>
        <v>1676.17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57.64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57.64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3.81</v>
      </c>
      <c r="C50" s="42">
        <f>MODELO!AH62</f>
        <v>185.11</v>
      </c>
      <c r="D50" s="42">
        <f>EXQUISITECES!AH62</f>
        <v>0</v>
      </c>
      <c r="E50" s="42">
        <f>HOYADA!AH62</f>
        <v>0</v>
      </c>
      <c r="F50" s="42">
        <f>FARMASTOP!AH62</f>
        <v>69.86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258.78000000000003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52412.271999999997</v>
      </c>
      <c r="C52" s="72">
        <f>MODELO!AH64</f>
        <v>29931.980000000003</v>
      </c>
      <c r="D52" s="72">
        <f>EXQUISITECES!AH64</f>
        <v>8709.66</v>
      </c>
      <c r="E52" s="72">
        <f>HOYADA!AH64</f>
        <v>7306.2489999999998</v>
      </c>
      <c r="F52" s="72">
        <f>FARMASTOP!AH64</f>
        <v>2017.7070000000001</v>
      </c>
      <c r="G52" s="72">
        <f>BOCAS!AH64</f>
        <v>1595.15</v>
      </c>
      <c r="H52" s="72">
        <f>LAGUNETICA!AH64</f>
        <v>14186.509999999998</v>
      </c>
      <c r="I52" s="72">
        <f>SANANTONIO!AH64</f>
        <v>0</v>
      </c>
      <c r="J52" s="72">
        <f t="shared" si="0"/>
        <v>116159.52799999999</v>
      </c>
    </row>
    <row r="53" spans="1:10" x14ac:dyDescent="0.25">
      <c r="A53" s="54" t="s">
        <v>3</v>
      </c>
      <c r="B53" s="42">
        <f>B2</f>
        <v>52337.700000000004</v>
      </c>
      <c r="C53" s="42">
        <f t="shared" ref="C53:I53" si="1">C2</f>
        <v>29873.339999999997</v>
      </c>
      <c r="D53" s="42">
        <f t="shared" si="1"/>
        <v>8704.02</v>
      </c>
      <c r="E53" s="42">
        <f t="shared" si="1"/>
        <v>7305.8099999999995</v>
      </c>
      <c r="F53" s="42">
        <f t="shared" si="1"/>
        <v>2010.2000000000003</v>
      </c>
      <c r="G53" s="42">
        <f t="shared" si="1"/>
        <v>1587.25</v>
      </c>
      <c r="H53" s="42">
        <f t="shared" si="1"/>
        <v>14172.310000000001</v>
      </c>
      <c r="I53" s="42">
        <f t="shared" si="1"/>
        <v>0</v>
      </c>
      <c r="J53" s="42">
        <f>J2</f>
        <v>115990.63</v>
      </c>
    </row>
    <row r="54" spans="1:10" x14ac:dyDescent="0.25">
      <c r="A54" s="56" t="s">
        <v>95</v>
      </c>
      <c r="B54" s="42">
        <f>+B52-B53</f>
        <v>74.57199999999284</v>
      </c>
      <c r="C54" s="42">
        <f t="shared" ref="C54:I54" si="2">+C52-C53</f>
        <v>58.640000000006694</v>
      </c>
      <c r="D54" s="42">
        <f t="shared" si="2"/>
        <v>5.6399999999994179</v>
      </c>
      <c r="E54" s="42">
        <f t="shared" si="2"/>
        <v>0.43900000000030559</v>
      </c>
      <c r="F54" s="42">
        <f t="shared" si="2"/>
        <v>7.5069999999998345</v>
      </c>
      <c r="G54" s="42">
        <f t="shared" si="2"/>
        <v>7.9000000000000909</v>
      </c>
      <c r="H54" s="42">
        <f t="shared" si="2"/>
        <v>14.19999999999709</v>
      </c>
      <c r="I54" s="42">
        <f t="shared" si="2"/>
        <v>0</v>
      </c>
      <c r="J54" s="42">
        <f>+J52-J53</f>
        <v>168.8979999999865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39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107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5.92</v>
      </c>
      <c r="C8" s="1" t="s">
        <v>38</v>
      </c>
      <c r="D8" s="2">
        <v>5.96</v>
      </c>
    </row>
    <row r="9" spans="1:36" x14ac:dyDescent="0.25">
      <c r="A9" s="1" t="s">
        <v>22</v>
      </c>
      <c r="B9" s="23">
        <v>5.9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57</v>
      </c>
      <c r="I11" s="5" t="s">
        <v>59</v>
      </c>
      <c r="J11" s="5" t="s">
        <v>62</v>
      </c>
      <c r="K11" s="5" t="s">
        <v>64</v>
      </c>
      <c r="L11" s="5" t="s">
        <v>79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5508.86</v>
      </c>
      <c r="C12" s="25">
        <v>3440</v>
      </c>
      <c r="D12" s="25">
        <v>3197.44</v>
      </c>
      <c r="E12" s="25">
        <v>2165.8000000000002</v>
      </c>
      <c r="F12" s="25">
        <v>8117.7</v>
      </c>
      <c r="G12" s="25">
        <v>6882.57</v>
      </c>
      <c r="H12" s="25">
        <v>7543.1</v>
      </c>
      <c r="I12" s="25">
        <v>7008.42</v>
      </c>
      <c r="J12" s="25">
        <v>4832.62</v>
      </c>
      <c r="K12" s="25">
        <v>2711.75</v>
      </c>
      <c r="L12" s="25">
        <v>929.44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52337.700000000004</v>
      </c>
      <c r="AI12" s="25">
        <v>51712.27</v>
      </c>
      <c r="AJ12" s="66">
        <f>+AI12-AH12</f>
        <v>-625.43000000000757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21</v>
      </c>
      <c r="C15" s="22">
        <v>88.5</v>
      </c>
      <c r="D15" s="22">
        <v>189.5</v>
      </c>
      <c r="E15" s="22"/>
      <c r="F15" s="22">
        <v>702</v>
      </c>
      <c r="G15" s="22"/>
      <c r="H15" s="22">
        <v>120</v>
      </c>
      <c r="I15" s="22">
        <v>184.5</v>
      </c>
      <c r="J15" s="22">
        <v>154.5</v>
      </c>
      <c r="K15" s="22">
        <v>9.5</v>
      </c>
      <c r="L15" s="22">
        <v>100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1569.5</v>
      </c>
    </row>
    <row r="16" spans="1:36" s="31" customFormat="1" x14ac:dyDescent="0.25">
      <c r="A16" s="29" t="s">
        <v>20</v>
      </c>
      <c r="B16" s="30">
        <v>0</v>
      </c>
      <c r="C16" s="30"/>
      <c r="D16" s="30"/>
      <c r="E16" s="30"/>
      <c r="F16" s="30">
        <v>3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17.759999999999998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17.759999999999998</v>
      </c>
    </row>
    <row r="18" spans="1:36" s="31" customFormat="1" x14ac:dyDescent="0.25">
      <c r="A18" s="29" t="s">
        <v>23</v>
      </c>
      <c r="B18" s="32">
        <v>521</v>
      </c>
      <c r="C18" s="32">
        <v>153</v>
      </c>
      <c r="D18" s="32">
        <v>127</v>
      </c>
      <c r="E18" s="32">
        <v>86</v>
      </c>
      <c r="F18" s="32">
        <v>414</v>
      </c>
      <c r="G18" s="32">
        <v>557</v>
      </c>
      <c r="H18" s="32">
        <v>425</v>
      </c>
      <c r="I18" s="32">
        <v>548</v>
      </c>
      <c r="J18" s="32">
        <v>342</v>
      </c>
      <c r="K18" s="32">
        <v>229</v>
      </c>
      <c r="L18" s="32">
        <v>43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3445</v>
      </c>
      <c r="AJ18" s="67"/>
    </row>
    <row r="19" spans="1:36" customFormat="1" x14ac:dyDescent="0.25">
      <c r="A19" s="45" t="s">
        <v>27</v>
      </c>
      <c r="B19" s="21">
        <f>B18*$B$9</f>
        <v>3073.9</v>
      </c>
      <c r="C19" s="21">
        <f t="shared" ref="C19:L19" si="5">C18*$B$9</f>
        <v>902.7</v>
      </c>
      <c r="D19" s="21">
        <f t="shared" si="5"/>
        <v>749.30000000000007</v>
      </c>
      <c r="E19" s="21">
        <f t="shared" si="5"/>
        <v>507.40000000000003</v>
      </c>
      <c r="F19" s="21">
        <f t="shared" si="5"/>
        <v>2442.6000000000004</v>
      </c>
      <c r="G19" s="21">
        <f t="shared" si="5"/>
        <v>3286.3</v>
      </c>
      <c r="H19" s="21">
        <f t="shared" si="5"/>
        <v>2507.5</v>
      </c>
      <c r="I19" s="21">
        <f t="shared" si="5"/>
        <v>3233.2000000000003</v>
      </c>
      <c r="J19" s="21">
        <f t="shared" si="5"/>
        <v>2017.8000000000002</v>
      </c>
      <c r="K19" s="21">
        <f t="shared" si="5"/>
        <v>1351.1000000000001</v>
      </c>
      <c r="L19" s="21">
        <f t="shared" si="5"/>
        <v>253.70000000000002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20325.5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521</v>
      </c>
      <c r="C22" s="19">
        <f t="shared" ref="C22:L22" si="11">+C16+C18+C20</f>
        <v>153</v>
      </c>
      <c r="D22" s="19">
        <f t="shared" si="11"/>
        <v>127</v>
      </c>
      <c r="E22" s="19">
        <f t="shared" si="11"/>
        <v>86</v>
      </c>
      <c r="F22" s="19">
        <f t="shared" si="11"/>
        <v>417</v>
      </c>
      <c r="G22" s="19">
        <f t="shared" si="11"/>
        <v>557</v>
      </c>
      <c r="H22" s="19">
        <f t="shared" si="11"/>
        <v>425</v>
      </c>
      <c r="I22" s="19">
        <f t="shared" si="11"/>
        <v>548</v>
      </c>
      <c r="J22" s="19">
        <f t="shared" si="11"/>
        <v>342</v>
      </c>
      <c r="K22" s="19">
        <f t="shared" si="11"/>
        <v>229</v>
      </c>
      <c r="L22" s="19">
        <f t="shared" si="11"/>
        <v>43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3448</v>
      </c>
    </row>
    <row r="23" spans="1:36" customFormat="1" x14ac:dyDescent="0.25">
      <c r="A23" s="46" t="s">
        <v>26</v>
      </c>
      <c r="B23" s="18">
        <f>+B17+B19+B21</f>
        <v>3073.9</v>
      </c>
      <c r="C23" s="18">
        <f t="shared" ref="C23:L23" si="14">+C17+C19+C21</f>
        <v>902.7</v>
      </c>
      <c r="D23" s="18">
        <f t="shared" si="14"/>
        <v>749.30000000000007</v>
      </c>
      <c r="E23" s="18">
        <f t="shared" si="14"/>
        <v>507.40000000000003</v>
      </c>
      <c r="F23" s="18">
        <f t="shared" si="14"/>
        <v>2460.3600000000006</v>
      </c>
      <c r="G23" s="18">
        <f t="shared" si="14"/>
        <v>3286.3</v>
      </c>
      <c r="H23" s="18">
        <f t="shared" si="14"/>
        <v>2507.5</v>
      </c>
      <c r="I23" s="18">
        <f t="shared" si="14"/>
        <v>3233.2000000000003</v>
      </c>
      <c r="J23" s="18">
        <f t="shared" si="14"/>
        <v>2017.8000000000002</v>
      </c>
      <c r="K23" s="18">
        <f t="shared" si="14"/>
        <v>1351.1000000000001</v>
      </c>
      <c r="L23" s="18">
        <f t="shared" si="14"/>
        <v>253.70000000000002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20343.259999999998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>
        <v>2</v>
      </c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2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11.92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11.92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2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2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11.92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11.92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0</v>
      </c>
      <c r="H33" s="21">
        <f t="shared" si="30"/>
        <v>0</v>
      </c>
      <c r="I33" s="21">
        <f t="shared" si="30"/>
        <v>0</v>
      </c>
      <c r="J33" s="21">
        <f t="shared" si="30"/>
        <v>0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0</v>
      </c>
    </row>
    <row r="34" spans="1:34" x14ac:dyDescent="0.25">
      <c r="A34" s="13" t="s">
        <v>36</v>
      </c>
      <c r="B34" s="37"/>
      <c r="C34" s="37"/>
      <c r="D34" s="37"/>
      <c r="E34" s="37">
        <v>27.9</v>
      </c>
      <c r="F34" s="37">
        <v>17.5</v>
      </c>
      <c r="G34" s="37">
        <v>18.21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63.61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164.61</v>
      </c>
      <c r="F35" s="21">
        <f t="shared" si="33"/>
        <v>103.25</v>
      </c>
      <c r="G35" s="21">
        <f t="shared" si="33"/>
        <v>107.43900000000001</v>
      </c>
      <c r="H35" s="21">
        <f t="shared" si="33"/>
        <v>0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375.29900000000004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27.9</v>
      </c>
      <c r="F38" s="19">
        <f t="shared" si="39"/>
        <v>17.5</v>
      </c>
      <c r="G38" s="19">
        <f t="shared" si="39"/>
        <v>18.21</v>
      </c>
      <c r="H38" s="19">
        <f t="shared" si="39"/>
        <v>0</v>
      </c>
      <c r="I38" s="19">
        <f t="shared" si="39"/>
        <v>0</v>
      </c>
      <c r="J38" s="19">
        <f t="shared" si="39"/>
        <v>0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63.61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164.61</v>
      </c>
      <c r="F39" s="18">
        <f t="shared" si="42"/>
        <v>103.25</v>
      </c>
      <c r="G39" s="18">
        <f t="shared" si="42"/>
        <v>107.43900000000001</v>
      </c>
      <c r="H39" s="18">
        <f t="shared" si="42"/>
        <v>0</v>
      </c>
      <c r="I39" s="18">
        <f t="shared" si="42"/>
        <v>0</v>
      </c>
      <c r="J39" s="18">
        <f t="shared" si="42"/>
        <v>0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375.29900000000004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0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0</v>
      </c>
    </row>
    <row r="42" spans="1:34" x14ac:dyDescent="0.25">
      <c r="A42" s="13" t="s">
        <v>45</v>
      </c>
      <c r="B42" s="37">
        <v>75.83</v>
      </c>
      <c r="C42" s="37"/>
      <c r="D42" s="37"/>
      <c r="E42" s="37"/>
      <c r="F42" s="37">
        <v>7</v>
      </c>
      <c r="G42" s="37"/>
      <c r="H42" s="37">
        <v>146.54</v>
      </c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229.37</v>
      </c>
    </row>
    <row r="43" spans="1:34" customFormat="1" x14ac:dyDescent="0.25">
      <c r="A43" s="45" t="s">
        <v>44</v>
      </c>
      <c r="B43" s="21">
        <f>B42*$B$9</f>
        <v>447.39699999999999</v>
      </c>
      <c r="C43" s="21">
        <f t="shared" ref="C43:L43" si="48">C42*$B$9</f>
        <v>0</v>
      </c>
      <c r="D43" s="21">
        <f t="shared" si="48"/>
        <v>0</v>
      </c>
      <c r="E43" s="21">
        <f t="shared" si="48"/>
        <v>0</v>
      </c>
      <c r="F43" s="21">
        <f t="shared" si="48"/>
        <v>41.300000000000004</v>
      </c>
      <c r="G43" s="21">
        <f t="shared" si="48"/>
        <v>0</v>
      </c>
      <c r="H43" s="21">
        <f t="shared" si="48"/>
        <v>864.58600000000001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1353.2829999999999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75.83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0</v>
      </c>
      <c r="F46" s="19">
        <f t="shared" si="54"/>
        <v>7</v>
      </c>
      <c r="G46" s="19">
        <f t="shared" si="54"/>
        <v>0</v>
      </c>
      <c r="H46" s="19">
        <f t="shared" si="54"/>
        <v>146.54</v>
      </c>
      <c r="I46" s="19">
        <f t="shared" si="54"/>
        <v>0</v>
      </c>
      <c r="J46" s="19">
        <f t="shared" si="54"/>
        <v>0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229.37</v>
      </c>
    </row>
    <row r="47" spans="1:34" customFormat="1" x14ac:dyDescent="0.25">
      <c r="A47" s="46" t="s">
        <v>48</v>
      </c>
      <c r="B47" s="18">
        <f>+B41+B43+B45</f>
        <v>447.39699999999999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0</v>
      </c>
      <c r="F47" s="18">
        <f t="shared" si="57"/>
        <v>41.300000000000004</v>
      </c>
      <c r="G47" s="18">
        <f t="shared" si="57"/>
        <v>0</v>
      </c>
      <c r="H47" s="18">
        <f t="shared" si="57"/>
        <v>864.58600000000001</v>
      </c>
      <c r="I47" s="18">
        <f t="shared" si="57"/>
        <v>0</v>
      </c>
      <c r="J47" s="18">
        <f t="shared" si="57"/>
        <v>0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1353.2829999999999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1935.56</v>
      </c>
      <c r="C49" s="43">
        <v>1744.06</v>
      </c>
      <c r="D49" s="43">
        <v>2098.56</v>
      </c>
      <c r="E49" s="43">
        <v>1392.53</v>
      </c>
      <c r="F49" s="43">
        <v>2983.88</v>
      </c>
      <c r="G49" s="43">
        <v>2489.4699999999998</v>
      </c>
      <c r="H49" s="43">
        <v>2949.98</v>
      </c>
      <c r="I49" s="43">
        <v>2184.35</v>
      </c>
      <c r="J49" s="43">
        <v>2653.39</v>
      </c>
      <c r="K49" s="43">
        <v>1327.83</v>
      </c>
      <c r="L49" s="43">
        <v>544.80999999999995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22304.420000000002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26.3</v>
      </c>
      <c r="C53" s="43">
        <v>76.540000000000006</v>
      </c>
      <c r="D53" s="43">
        <v>80</v>
      </c>
      <c r="E53" s="43">
        <v>45.89</v>
      </c>
      <c r="F53" s="43">
        <v>1660.51</v>
      </c>
      <c r="G53" s="43">
        <v>993.59</v>
      </c>
      <c r="H53" s="43">
        <v>1103.8599999999999</v>
      </c>
      <c r="I53" s="43">
        <v>1375.04</v>
      </c>
      <c r="J53" s="43"/>
      <c r="K53" s="43"/>
      <c r="L53" s="43">
        <v>32.67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5394.4</v>
      </c>
    </row>
    <row r="54" spans="1:34" x14ac:dyDescent="0.25">
      <c r="A54" s="17" t="s">
        <v>114</v>
      </c>
      <c r="B54" s="43">
        <v>5.9</v>
      </c>
      <c r="C54" s="43"/>
      <c r="D54" s="43"/>
      <c r="E54" s="43"/>
      <c r="F54" s="43">
        <v>13.83</v>
      </c>
      <c r="G54" s="43"/>
      <c r="H54" s="43"/>
      <c r="I54" s="43"/>
      <c r="J54" s="43">
        <v>3.71</v>
      </c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23.44</v>
      </c>
    </row>
    <row r="55" spans="1:34" x14ac:dyDescent="0.25">
      <c r="A55" s="17" t="s">
        <v>52</v>
      </c>
      <c r="B55" s="43"/>
      <c r="C55" s="43">
        <v>628.28</v>
      </c>
      <c r="D55" s="43">
        <v>81.900000000000006</v>
      </c>
      <c r="E55" s="43">
        <v>61.22</v>
      </c>
      <c r="F55" s="43">
        <v>151.33000000000001</v>
      </c>
      <c r="G55" s="43">
        <v>60.26</v>
      </c>
      <c r="H55" s="43"/>
      <c r="I55" s="43">
        <v>36.82</v>
      </c>
      <c r="J55" s="43">
        <v>4.13</v>
      </c>
      <c r="K55" s="43">
        <v>9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1032.94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>
        <v>3.81</v>
      </c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3.81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5510.0569999999998</v>
      </c>
      <c r="C64" s="51">
        <f t="shared" ref="C64:AG64" si="61">+C15+C23+C31+C39+C47+C48+C49+C50+C51+C52+C53+C54+C55+C56+C57+C58+C59+C60+C61+C62+C63</f>
        <v>3440.08</v>
      </c>
      <c r="D64" s="51">
        <f t="shared" si="61"/>
        <v>3199.26</v>
      </c>
      <c r="E64" s="51">
        <f t="shared" si="61"/>
        <v>2171.6499999999996</v>
      </c>
      <c r="F64" s="51">
        <f t="shared" si="61"/>
        <v>8120.2700000000013</v>
      </c>
      <c r="G64" s="51">
        <f t="shared" si="61"/>
        <v>6937.0590000000002</v>
      </c>
      <c r="H64" s="51">
        <f t="shared" si="61"/>
        <v>7545.9260000000004</v>
      </c>
      <c r="I64" s="51">
        <f t="shared" si="61"/>
        <v>7013.91</v>
      </c>
      <c r="J64" s="51">
        <f t="shared" si="61"/>
        <v>4833.5300000000007</v>
      </c>
      <c r="K64" s="51">
        <f t="shared" si="61"/>
        <v>2709.3500000000004</v>
      </c>
      <c r="L64" s="51">
        <f t="shared" si="61"/>
        <v>931.18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52412.271999999997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1 N</v>
      </c>
      <c r="G66" s="53" t="str">
        <f t="shared" si="62"/>
        <v>CAJA 2 N</v>
      </c>
      <c r="H66" s="53" t="str">
        <f t="shared" si="62"/>
        <v>CAJA 3 D</v>
      </c>
      <c r="I66" s="53" t="str">
        <f t="shared" si="62"/>
        <v>CAJA 4 D</v>
      </c>
      <c r="J66" s="53" t="str">
        <f t="shared" si="62"/>
        <v>CAJA 5 N</v>
      </c>
      <c r="K66" s="53" t="str">
        <f t="shared" si="62"/>
        <v>CAJA 6 N</v>
      </c>
      <c r="L66" s="53" t="str">
        <f t="shared" si="62"/>
        <v>CAJA 14 D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5508.86</v>
      </c>
      <c r="C67" s="55">
        <f t="shared" ref="C67:L67" si="63">C12</f>
        <v>3440</v>
      </c>
      <c r="D67" s="55">
        <f t="shared" si="63"/>
        <v>3197.44</v>
      </c>
      <c r="E67" s="55">
        <f t="shared" si="63"/>
        <v>2165.8000000000002</v>
      </c>
      <c r="F67" s="55">
        <f t="shared" si="63"/>
        <v>8117.7</v>
      </c>
      <c r="G67" s="55">
        <f t="shared" si="63"/>
        <v>6882.57</v>
      </c>
      <c r="H67" s="55">
        <f t="shared" si="63"/>
        <v>7543.1</v>
      </c>
      <c r="I67" s="55">
        <f t="shared" si="63"/>
        <v>7008.42</v>
      </c>
      <c r="J67" s="55">
        <f t="shared" si="63"/>
        <v>4832.62</v>
      </c>
      <c r="K67" s="55">
        <f t="shared" si="63"/>
        <v>2711.75</v>
      </c>
      <c r="L67" s="55">
        <f t="shared" si="63"/>
        <v>929.44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52337.700000000004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5508.86</v>
      </c>
      <c r="C69" s="57">
        <f t="shared" ref="C69:L69" si="67">+C67+C68</f>
        <v>3440</v>
      </c>
      <c r="D69" s="57">
        <f t="shared" si="67"/>
        <v>3197.44</v>
      </c>
      <c r="E69" s="57">
        <f t="shared" si="67"/>
        <v>2165.8000000000002</v>
      </c>
      <c r="F69" s="57">
        <f t="shared" si="67"/>
        <v>8117.7</v>
      </c>
      <c r="G69" s="57">
        <f t="shared" si="67"/>
        <v>6882.57</v>
      </c>
      <c r="H69" s="57">
        <f t="shared" si="67"/>
        <v>7543.1</v>
      </c>
      <c r="I69" s="57">
        <f t="shared" si="67"/>
        <v>7008.42</v>
      </c>
      <c r="J69" s="57">
        <f t="shared" si="67"/>
        <v>4832.62</v>
      </c>
      <c r="K69" s="57">
        <f t="shared" si="67"/>
        <v>2711.75</v>
      </c>
      <c r="L69" s="57">
        <f t="shared" si="67"/>
        <v>929.44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52337.700000000004</v>
      </c>
    </row>
    <row r="70" spans="1:34" customFormat="1" ht="15" customHeight="1" x14ac:dyDescent="0.25">
      <c r="A70" s="56" t="s">
        <v>95</v>
      </c>
      <c r="B70" s="55">
        <f t="shared" ref="B70:L70" si="69">+B64-B69</f>
        <v>1.1970000000001164</v>
      </c>
      <c r="C70" s="55">
        <f t="shared" si="69"/>
        <v>7.999999999992724E-2</v>
      </c>
      <c r="D70" s="55">
        <f t="shared" si="69"/>
        <v>1.8200000000001637</v>
      </c>
      <c r="E70" s="55">
        <f t="shared" si="69"/>
        <v>5.8499999999994543</v>
      </c>
      <c r="F70" s="55">
        <f t="shared" si="69"/>
        <v>2.570000000001528</v>
      </c>
      <c r="G70" s="55">
        <f t="shared" si="69"/>
        <v>54.489000000000487</v>
      </c>
      <c r="H70" s="55">
        <f t="shared" si="69"/>
        <v>2.8260000000000218</v>
      </c>
      <c r="I70" s="55">
        <f t="shared" si="69"/>
        <v>5.4899999999997817</v>
      </c>
      <c r="J70" s="55">
        <f t="shared" si="69"/>
        <v>0.91000000000076398</v>
      </c>
      <c r="K70" s="55">
        <f t="shared" si="69"/>
        <v>-2.3999999999996362</v>
      </c>
      <c r="L70" s="55">
        <f t="shared" si="69"/>
        <v>1.7399999999998954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74.572000000002504</v>
      </c>
    </row>
    <row r="71" spans="1:34" ht="101.25" customHeight="1" x14ac:dyDescent="0.25">
      <c r="A71" s="74" t="s">
        <v>96</v>
      </c>
      <c r="B71" s="14"/>
      <c r="C71" s="14"/>
      <c r="D71" s="14"/>
      <c r="E71" s="14" t="s">
        <v>125</v>
      </c>
      <c r="F71" s="14"/>
      <c r="G71" s="14" t="s">
        <v>128</v>
      </c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G43" activePane="bottomRight" state="frozen"/>
      <selection pane="topRight" activeCell="B1" sqref="B1"/>
      <selection pane="bottomLeft" activeCell="A5" sqref="A5"/>
      <selection pane="bottomRight" activeCell="AG68" sqref="AG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108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5.92</v>
      </c>
      <c r="C8" s="1" t="s">
        <v>38</v>
      </c>
      <c r="D8" s="2">
        <v>5.96</v>
      </c>
    </row>
    <row r="9" spans="1:36" x14ac:dyDescent="0.25">
      <c r="A9" s="1" t="s">
        <v>22</v>
      </c>
      <c r="B9" s="23">
        <v>5.9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55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2421.39</v>
      </c>
      <c r="C12" s="25">
        <v>1970.6</v>
      </c>
      <c r="D12" s="25">
        <v>387.29</v>
      </c>
      <c r="E12" s="25">
        <v>1575.96</v>
      </c>
      <c r="F12" s="25">
        <v>836.45</v>
      </c>
      <c r="G12" s="25">
        <v>4009.35</v>
      </c>
      <c r="H12" s="25">
        <v>4297.84</v>
      </c>
      <c r="I12" s="25">
        <v>4822.8999999999996</v>
      </c>
      <c r="J12" s="25">
        <v>4289.74</v>
      </c>
      <c r="K12" s="25">
        <v>2979.55</v>
      </c>
      <c r="L12" s="25">
        <v>2282.27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29873.339999999997</v>
      </c>
      <c r="AI12" s="25">
        <v>29544.36</v>
      </c>
      <c r="AJ12" s="66">
        <f>+AI12-AH12</f>
        <v>-328.97999999999593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128</v>
      </c>
      <c r="C15" s="22">
        <v>13.5</v>
      </c>
      <c r="D15" s="22">
        <v>41</v>
      </c>
      <c r="E15" s="22">
        <v>90</v>
      </c>
      <c r="F15" s="22">
        <v>0</v>
      </c>
      <c r="G15" s="22">
        <v>282</v>
      </c>
      <c r="H15" s="22">
        <v>152.5</v>
      </c>
      <c r="I15" s="22">
        <v>257</v>
      </c>
      <c r="J15" s="22">
        <v>289</v>
      </c>
      <c r="K15" s="22">
        <v>208</v>
      </c>
      <c r="L15" s="22">
        <v>85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1546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1</v>
      </c>
      <c r="H16" s="30">
        <v>34</v>
      </c>
      <c r="I16" s="30">
        <v>54</v>
      </c>
      <c r="J16" s="30">
        <v>39</v>
      </c>
      <c r="K16" s="30">
        <v>59</v>
      </c>
      <c r="L16" s="30">
        <v>17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204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5.92</v>
      </c>
      <c r="H17" s="21">
        <f t="shared" si="2"/>
        <v>201.28</v>
      </c>
      <c r="I17" s="21">
        <f t="shared" si="2"/>
        <v>319.68</v>
      </c>
      <c r="J17" s="21">
        <f t="shared" si="2"/>
        <v>230.88</v>
      </c>
      <c r="K17" s="21">
        <f t="shared" si="2"/>
        <v>349.28</v>
      </c>
      <c r="L17" s="21">
        <f t="shared" si="2"/>
        <v>100.64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1207.68</v>
      </c>
    </row>
    <row r="18" spans="1:36" s="31" customFormat="1" x14ac:dyDescent="0.25">
      <c r="A18" s="29" t="s">
        <v>23</v>
      </c>
      <c r="B18" s="32">
        <v>147</v>
      </c>
      <c r="C18" s="32">
        <v>131</v>
      </c>
      <c r="D18" s="32">
        <v>1</v>
      </c>
      <c r="E18" s="32">
        <v>76</v>
      </c>
      <c r="F18" s="32">
        <v>65</v>
      </c>
      <c r="G18" s="32">
        <v>205</v>
      </c>
      <c r="H18" s="32">
        <v>243</v>
      </c>
      <c r="I18" s="32">
        <v>277</v>
      </c>
      <c r="J18" s="32">
        <v>358</v>
      </c>
      <c r="K18" s="32">
        <v>200</v>
      </c>
      <c r="L18" s="32">
        <v>125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1828</v>
      </c>
      <c r="AJ18" s="67"/>
    </row>
    <row r="19" spans="1:36" customFormat="1" x14ac:dyDescent="0.25">
      <c r="A19" s="45" t="s">
        <v>27</v>
      </c>
      <c r="B19" s="21">
        <f>B18*$B$9</f>
        <v>867.30000000000007</v>
      </c>
      <c r="C19" s="21">
        <f t="shared" ref="C19:AG19" si="3">C18*$B$9</f>
        <v>772.90000000000009</v>
      </c>
      <c r="D19" s="21">
        <f t="shared" si="3"/>
        <v>5.9</v>
      </c>
      <c r="E19" s="21">
        <f t="shared" si="3"/>
        <v>448.40000000000003</v>
      </c>
      <c r="F19" s="21">
        <f t="shared" si="3"/>
        <v>383.5</v>
      </c>
      <c r="G19" s="21">
        <f t="shared" si="3"/>
        <v>1209.5</v>
      </c>
      <c r="H19" s="21">
        <f t="shared" si="3"/>
        <v>1433.7</v>
      </c>
      <c r="I19" s="21">
        <f t="shared" si="3"/>
        <v>1634.3000000000002</v>
      </c>
      <c r="J19" s="21">
        <f t="shared" si="3"/>
        <v>2112.2000000000003</v>
      </c>
      <c r="K19" s="21">
        <f t="shared" si="3"/>
        <v>1180</v>
      </c>
      <c r="L19" s="21">
        <f t="shared" si="3"/>
        <v>737.5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10785.2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147</v>
      </c>
      <c r="C22" s="19">
        <f t="shared" ref="C22:AG23" si="5">+C16+C18+C20</f>
        <v>131</v>
      </c>
      <c r="D22" s="19">
        <f t="shared" si="5"/>
        <v>1</v>
      </c>
      <c r="E22" s="19">
        <f t="shared" si="5"/>
        <v>76</v>
      </c>
      <c r="F22" s="19">
        <f t="shared" si="5"/>
        <v>65</v>
      </c>
      <c r="G22" s="19">
        <f t="shared" si="5"/>
        <v>206</v>
      </c>
      <c r="H22" s="19">
        <f t="shared" si="5"/>
        <v>277</v>
      </c>
      <c r="I22" s="19">
        <f t="shared" si="5"/>
        <v>331</v>
      </c>
      <c r="J22" s="19">
        <f t="shared" si="5"/>
        <v>397</v>
      </c>
      <c r="K22" s="19">
        <f t="shared" si="5"/>
        <v>259</v>
      </c>
      <c r="L22" s="19">
        <f t="shared" si="5"/>
        <v>142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2032</v>
      </c>
    </row>
    <row r="23" spans="1:36" customFormat="1" x14ac:dyDescent="0.25">
      <c r="A23" s="46" t="s">
        <v>26</v>
      </c>
      <c r="B23" s="18">
        <f>+B17+B19+B21</f>
        <v>867.30000000000007</v>
      </c>
      <c r="C23" s="18">
        <f t="shared" si="5"/>
        <v>772.90000000000009</v>
      </c>
      <c r="D23" s="18">
        <f t="shared" si="5"/>
        <v>5.9</v>
      </c>
      <c r="E23" s="18">
        <f t="shared" si="5"/>
        <v>448.40000000000003</v>
      </c>
      <c r="F23" s="18">
        <f t="shared" si="5"/>
        <v>383.5</v>
      </c>
      <c r="G23" s="18">
        <f t="shared" si="5"/>
        <v>1215.42</v>
      </c>
      <c r="H23" s="18">
        <f t="shared" si="5"/>
        <v>1634.98</v>
      </c>
      <c r="I23" s="18">
        <f t="shared" si="5"/>
        <v>1953.9800000000002</v>
      </c>
      <c r="J23" s="18">
        <f t="shared" si="5"/>
        <v>2343.0800000000004</v>
      </c>
      <c r="K23" s="18">
        <f t="shared" si="5"/>
        <v>1529.28</v>
      </c>
      <c r="L23" s="18">
        <f t="shared" si="5"/>
        <v>838.14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11992.880000000001</v>
      </c>
    </row>
    <row r="24" spans="1:36" x14ac:dyDescent="0.25">
      <c r="A24" s="13" t="s">
        <v>28</v>
      </c>
      <c r="B24" s="33">
        <v>20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20</v>
      </c>
    </row>
    <row r="25" spans="1:36" customFormat="1" x14ac:dyDescent="0.25">
      <c r="A25" s="45" t="s">
        <v>31</v>
      </c>
      <c r="B25" s="21">
        <f>B24*$D$8</f>
        <v>119.2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119.2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20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20</v>
      </c>
    </row>
    <row r="31" spans="1:36" customFormat="1" x14ac:dyDescent="0.25">
      <c r="A31" s="46" t="s">
        <v>33</v>
      </c>
      <c r="B31" s="18">
        <f>+B25+B27+B29</f>
        <v>119.2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119.2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1198.8599999999999</v>
      </c>
      <c r="C49" s="43">
        <v>891.23</v>
      </c>
      <c r="D49" s="43">
        <v>156.44</v>
      </c>
      <c r="E49" s="43">
        <v>1041.3699999999999</v>
      </c>
      <c r="F49" s="43">
        <v>363.95</v>
      </c>
      <c r="G49" s="43">
        <v>908.39</v>
      </c>
      <c r="H49" s="43">
        <v>1389.78</v>
      </c>
      <c r="I49" s="43">
        <v>1596.6</v>
      </c>
      <c r="J49" s="43"/>
      <c r="K49" s="43">
        <v>1046.7</v>
      </c>
      <c r="L49" s="43">
        <v>557.22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9150.5399999999991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>
        <v>71.42</v>
      </c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71.42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>
        <v>38.71</v>
      </c>
      <c r="D52" s="43"/>
      <c r="E52" s="43"/>
      <c r="F52" s="43"/>
      <c r="G52" s="43">
        <v>709.67</v>
      </c>
      <c r="H52" s="43">
        <v>418.94</v>
      </c>
      <c r="I52" s="43"/>
      <c r="J52" s="43">
        <v>660.53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1827.85</v>
      </c>
    </row>
    <row r="53" spans="1:34" x14ac:dyDescent="0.25">
      <c r="A53" s="17" t="s">
        <v>18</v>
      </c>
      <c r="B53" s="43">
        <v>77.14</v>
      </c>
      <c r="C53" s="43">
        <v>247.23</v>
      </c>
      <c r="D53" s="43">
        <v>0</v>
      </c>
      <c r="E53" s="43"/>
      <c r="F53" s="43">
        <v>11.43</v>
      </c>
      <c r="G53" s="43">
        <v>895.38</v>
      </c>
      <c r="H53" s="43">
        <v>599.24</v>
      </c>
      <c r="I53" s="43">
        <v>933.43</v>
      </c>
      <c r="J53" s="43">
        <v>975.58</v>
      </c>
      <c r="K53" s="43"/>
      <c r="L53" s="43">
        <v>792.96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4532.3899999999994</v>
      </c>
    </row>
    <row r="54" spans="1:34" x14ac:dyDescent="0.25">
      <c r="A54" s="17" t="s">
        <v>114</v>
      </c>
      <c r="B54" s="43"/>
      <c r="C54" s="43">
        <v>7.61</v>
      </c>
      <c r="D54" s="43"/>
      <c r="E54" s="43"/>
      <c r="F54" s="43"/>
      <c r="G54" s="43"/>
      <c r="H54" s="43">
        <v>16.190000000000001</v>
      </c>
      <c r="I54" s="43"/>
      <c r="J54" s="43"/>
      <c r="K54" s="43">
        <v>70.56</v>
      </c>
      <c r="L54" s="43">
        <v>5.9</v>
      </c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100.26</v>
      </c>
    </row>
    <row r="55" spans="1:34" x14ac:dyDescent="0.25">
      <c r="A55" s="17" t="s">
        <v>52</v>
      </c>
      <c r="B55" s="43">
        <v>39.15</v>
      </c>
      <c r="C55" s="43"/>
      <c r="D55" s="43">
        <v>0</v>
      </c>
      <c r="E55" s="43">
        <v>0</v>
      </c>
      <c r="F55" s="43">
        <v>100.8</v>
      </c>
      <c r="G55" s="43"/>
      <c r="H55" s="43">
        <v>64.73</v>
      </c>
      <c r="I55" s="43">
        <v>85.83</v>
      </c>
      <c r="J55" s="43"/>
      <c r="K55" s="43">
        <v>58.18</v>
      </c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348.69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/>
      <c r="H58" s="43">
        <v>27.64</v>
      </c>
      <c r="I58" s="43"/>
      <c r="J58" s="43">
        <v>30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57.64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>
        <v>185.11</v>
      </c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185.11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2429.6499999999996</v>
      </c>
      <c r="C64" s="51">
        <f t="shared" ref="C64:AG64" si="21">+C15+C23+C31+C39+C47+C48+C49+C50+C51+C52+C53+C54+C55+C56+C57+C58+C59+C60+C61+C62+C63</f>
        <v>1971.18</v>
      </c>
      <c r="D64" s="51">
        <f t="shared" si="21"/>
        <v>388.45000000000005</v>
      </c>
      <c r="E64" s="51">
        <f t="shared" si="21"/>
        <v>1579.77</v>
      </c>
      <c r="F64" s="51">
        <f t="shared" si="21"/>
        <v>859.68</v>
      </c>
      <c r="G64" s="51">
        <f t="shared" si="21"/>
        <v>4010.86</v>
      </c>
      <c r="H64" s="51">
        <f t="shared" si="21"/>
        <v>4304</v>
      </c>
      <c r="I64" s="51">
        <f t="shared" si="21"/>
        <v>4826.84</v>
      </c>
      <c r="J64" s="51">
        <f t="shared" si="21"/>
        <v>4298.1900000000005</v>
      </c>
      <c r="K64" s="51">
        <f t="shared" si="21"/>
        <v>2984.14</v>
      </c>
      <c r="L64" s="51">
        <f t="shared" si="21"/>
        <v>2279.2200000000003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29931.980000000003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D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2421.39</v>
      </c>
      <c r="C67" s="55">
        <f t="shared" ref="C67:L67" si="23">C12</f>
        <v>1970.6</v>
      </c>
      <c r="D67" s="55">
        <f t="shared" si="23"/>
        <v>387.29</v>
      </c>
      <c r="E67" s="55">
        <f t="shared" si="23"/>
        <v>1575.96</v>
      </c>
      <c r="F67" s="55">
        <f t="shared" si="23"/>
        <v>836.45</v>
      </c>
      <c r="G67" s="55">
        <f t="shared" si="23"/>
        <v>4009.35</v>
      </c>
      <c r="H67" s="55">
        <f t="shared" si="23"/>
        <v>4297.84</v>
      </c>
      <c r="I67" s="55">
        <f t="shared" si="23"/>
        <v>4822.8999999999996</v>
      </c>
      <c r="J67" s="55">
        <f t="shared" si="23"/>
        <v>4289.74</v>
      </c>
      <c r="K67" s="55">
        <f t="shared" si="23"/>
        <v>2979.55</v>
      </c>
      <c r="L67" s="55">
        <f t="shared" si="23"/>
        <v>2282.27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29873.339999999997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2421.39</v>
      </c>
      <c r="C69" s="57">
        <f t="shared" ref="C69:AG69" si="25">+C67+C68</f>
        <v>1970.6</v>
      </c>
      <c r="D69" s="57">
        <f t="shared" si="25"/>
        <v>387.29</v>
      </c>
      <c r="E69" s="57">
        <f t="shared" si="25"/>
        <v>1575.96</v>
      </c>
      <c r="F69" s="57">
        <f t="shared" si="25"/>
        <v>836.45</v>
      </c>
      <c r="G69" s="57">
        <f t="shared" si="25"/>
        <v>4009.35</v>
      </c>
      <c r="H69" s="57">
        <f t="shared" si="25"/>
        <v>4297.84</v>
      </c>
      <c r="I69" s="57">
        <f t="shared" si="25"/>
        <v>4822.8999999999996</v>
      </c>
      <c r="J69" s="57">
        <f t="shared" si="25"/>
        <v>4289.74</v>
      </c>
      <c r="K69" s="57">
        <f t="shared" si="25"/>
        <v>2979.55</v>
      </c>
      <c r="L69" s="57">
        <f t="shared" si="25"/>
        <v>2282.27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29873.339999999997</v>
      </c>
    </row>
    <row r="70" spans="1:34" customFormat="1" ht="15" customHeight="1" x14ac:dyDescent="0.25">
      <c r="A70" s="56" t="s">
        <v>95</v>
      </c>
      <c r="B70" s="55">
        <f t="shared" ref="B70:AG70" si="26">+B64-B69</f>
        <v>8.2599999999997635</v>
      </c>
      <c r="C70" s="55">
        <f t="shared" si="26"/>
        <v>0.58000000000015461</v>
      </c>
      <c r="D70" s="55">
        <f t="shared" si="26"/>
        <v>1.160000000000025</v>
      </c>
      <c r="E70" s="55">
        <f t="shared" si="26"/>
        <v>3.8099999999999454</v>
      </c>
      <c r="F70" s="55">
        <f t="shared" si="26"/>
        <v>23.229999999999905</v>
      </c>
      <c r="G70" s="55">
        <f t="shared" si="26"/>
        <v>1.5100000000002183</v>
      </c>
      <c r="H70" s="55">
        <f t="shared" si="26"/>
        <v>6.1599999999998545</v>
      </c>
      <c r="I70" s="55">
        <f t="shared" si="26"/>
        <v>3.9400000000005093</v>
      </c>
      <c r="J70" s="55">
        <f t="shared" si="26"/>
        <v>8.4500000000007276</v>
      </c>
      <c r="K70" s="55">
        <f t="shared" si="26"/>
        <v>4.5899999999996908</v>
      </c>
      <c r="L70" s="55">
        <f t="shared" si="26"/>
        <v>-3.0499999999997272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58.640000000001066</v>
      </c>
    </row>
    <row r="71" spans="1:34" ht="112.5" customHeight="1" x14ac:dyDescent="0.25">
      <c r="A71" s="74" t="s">
        <v>96</v>
      </c>
      <c r="B71" s="14" t="s">
        <v>123</v>
      </c>
      <c r="C71" s="14"/>
      <c r="D71" s="14"/>
      <c r="E71" s="14"/>
      <c r="F71" s="14" t="s">
        <v>124</v>
      </c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F4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109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44783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3939.26</v>
      </c>
      <c r="C12" s="25">
        <v>4764.76</v>
      </c>
      <c r="D12" s="25">
        <v>0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8704.02</v>
      </c>
      <c r="AI12" s="25">
        <v>8641.9</v>
      </c>
      <c r="AJ12" s="66">
        <f>+AI12-AH12</f>
        <v>-62.1200000000008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89.5</v>
      </c>
      <c r="C15" s="22">
        <v>202.5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292</v>
      </c>
    </row>
    <row r="16" spans="1:36" s="31" customFormat="1" x14ac:dyDescent="0.25">
      <c r="A16" s="29" t="s">
        <v>20</v>
      </c>
      <c r="B16" s="30">
        <v>221</v>
      </c>
      <c r="C16" s="30">
        <v>195</v>
      </c>
      <c r="D16" s="30">
        <v>0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416</v>
      </c>
      <c r="AJ16" s="67"/>
    </row>
    <row r="17" spans="1:36" customFormat="1" x14ac:dyDescent="0.25">
      <c r="A17" s="45" t="s">
        <v>27</v>
      </c>
      <c r="B17" s="21">
        <f>B16*$B$8</f>
        <v>1303.9000000000001</v>
      </c>
      <c r="C17" s="21">
        <f>C16*$B$8</f>
        <v>1150.5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2454.4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221</v>
      </c>
      <c r="C22" s="19">
        <f t="shared" ref="C22:AG23" si="5">+C16+C18+C20</f>
        <v>195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416</v>
      </c>
    </row>
    <row r="23" spans="1:36" customFormat="1" x14ac:dyDescent="0.25">
      <c r="A23" s="46" t="s">
        <v>26</v>
      </c>
      <c r="B23" s="18">
        <f>+B17+B19+B21</f>
        <v>1303.9000000000001</v>
      </c>
      <c r="C23" s="18">
        <f t="shared" si="5"/>
        <v>1150.5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2454.4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1533.9</v>
      </c>
      <c r="C49" s="43">
        <v>2874.44</v>
      </c>
      <c r="D49" s="43">
        <v>0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4408.34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792.63</v>
      </c>
      <c r="C53" s="43">
        <v>540.23</v>
      </c>
      <c r="D53" s="43">
        <v>0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1332.8600000000001</v>
      </c>
    </row>
    <row r="54" spans="1:34" x14ac:dyDescent="0.25">
      <c r="A54" s="17" t="s">
        <v>114</v>
      </c>
      <c r="B54" s="43">
        <v>70.25</v>
      </c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70.25</v>
      </c>
    </row>
    <row r="55" spans="1:34" x14ac:dyDescent="0.25">
      <c r="A55" s="17" t="s">
        <v>52</v>
      </c>
      <c r="B55" s="43">
        <v>151.81</v>
      </c>
      <c r="C55" s="43"/>
      <c r="D55" s="43">
        <v>0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151.81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3941.9900000000002</v>
      </c>
      <c r="C64" s="51">
        <f t="shared" ref="C64:AG64" si="21">+C15+C23+C31+C39+C47+C48+C49+C50+C51+C52+C53+C54+C55+C56+C57+C58+C59+C60+C61+C62+C63</f>
        <v>4767.67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8709.66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3939.26</v>
      </c>
      <c r="C67" s="55">
        <f t="shared" ref="C67:L67" si="23">C12</f>
        <v>4764.76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8704.02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3939.26</v>
      </c>
      <c r="C69" s="57">
        <f t="shared" ref="C69:AG69" si="25">+C67+C68</f>
        <v>4764.76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8704.02</v>
      </c>
    </row>
    <row r="70" spans="1:34" customFormat="1" ht="15" customHeight="1" x14ac:dyDescent="0.25">
      <c r="A70" s="56" t="s">
        <v>95</v>
      </c>
      <c r="B70" s="55">
        <f t="shared" ref="B70:AG70" si="26">+B64-B69</f>
        <v>2.7300000000000182</v>
      </c>
      <c r="C70" s="55">
        <f t="shared" si="26"/>
        <v>2.9099999999998545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5.6399999999998727</v>
      </c>
    </row>
    <row r="71" spans="1:34" ht="95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34" activePane="bottomRight" state="frozen"/>
      <selection pane="topRight" activeCell="B1" sqref="B1"/>
      <selection pane="bottomLeft" activeCell="A5" sqref="A5"/>
      <selection pane="bottomRight" activeCell="AI55" sqref="AI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103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5.92</v>
      </c>
      <c r="C8" s="1" t="s">
        <v>38</v>
      </c>
      <c r="D8" s="2">
        <v>6.03</v>
      </c>
    </row>
    <row r="9" spans="1:36" x14ac:dyDescent="0.25">
      <c r="A9" s="1" t="s">
        <v>22</v>
      </c>
      <c r="B9" s="23">
        <v>5.9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3401.67</v>
      </c>
      <c r="C12" s="25">
        <v>3444.62</v>
      </c>
      <c r="D12" s="25">
        <v>459.52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7305.8099999999995</v>
      </c>
      <c r="AI12" s="25">
        <v>7237.66</v>
      </c>
      <c r="AJ12" s="66">
        <f>+AI12-AH12</f>
        <v>-68.149999999999636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274</v>
      </c>
      <c r="C15" s="22">
        <v>372</v>
      </c>
      <c r="D15" s="22">
        <v>112.5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758.5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>
        <v>175</v>
      </c>
      <c r="C18" s="32">
        <v>194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369</v>
      </c>
      <c r="AJ18" s="67"/>
    </row>
    <row r="19" spans="1:36" customFormat="1" x14ac:dyDescent="0.25">
      <c r="A19" s="45" t="s">
        <v>27</v>
      </c>
      <c r="B19" s="21">
        <f>B18*$B$9</f>
        <v>1032.5</v>
      </c>
      <c r="C19" s="21">
        <f t="shared" ref="C19:AG19" si="3">C18*$B$9</f>
        <v>1144.6000000000001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2177.1000000000004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175</v>
      </c>
      <c r="C22" s="19">
        <f t="shared" ref="C22:AG23" si="5">+C16+C18+C20</f>
        <v>194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369</v>
      </c>
    </row>
    <row r="23" spans="1:36" customFormat="1" x14ac:dyDescent="0.25">
      <c r="A23" s="46" t="s">
        <v>26</v>
      </c>
      <c r="B23" s="18">
        <f>+B17+B19+B21</f>
        <v>1032.5</v>
      </c>
      <c r="C23" s="18">
        <f t="shared" si="5"/>
        <v>1144.6000000000001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2177.1000000000004</v>
      </c>
    </row>
    <row r="24" spans="1:36" x14ac:dyDescent="0.25">
      <c r="A24" s="13" t="s">
        <v>28</v>
      </c>
      <c r="B24" s="33">
        <v>10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10</v>
      </c>
    </row>
    <row r="25" spans="1:36" customFormat="1" x14ac:dyDescent="0.25">
      <c r="A25" s="45" t="s">
        <v>31</v>
      </c>
      <c r="B25" s="21">
        <f>B24*$D$8</f>
        <v>60.300000000000004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60.300000000000004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10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10</v>
      </c>
    </row>
    <row r="31" spans="1:36" customFormat="1" x14ac:dyDescent="0.25">
      <c r="A31" s="46" t="s">
        <v>33</v>
      </c>
      <c r="B31" s="18">
        <f>+B25+B27+B29</f>
        <v>60.300000000000004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60.300000000000004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21.13</v>
      </c>
      <c r="C42" s="37">
        <v>28.08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49.209999999999994</v>
      </c>
    </row>
    <row r="43" spans="1:34" customFormat="1" x14ac:dyDescent="0.25">
      <c r="A43" s="45" t="s">
        <v>44</v>
      </c>
      <c r="B43" s="21">
        <f>B42*$B$9</f>
        <v>124.667</v>
      </c>
      <c r="C43" s="21">
        <f t="shared" ref="C43:AG43" si="17">C42*$B$9</f>
        <v>165.672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290.339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21.13</v>
      </c>
      <c r="C46" s="19">
        <f t="shared" ref="C46:AG47" si="19">+C40+C42+C44</f>
        <v>28.08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49.209999999999994</v>
      </c>
    </row>
    <row r="47" spans="1:34" customFormat="1" x14ac:dyDescent="0.25">
      <c r="A47" s="46" t="s">
        <v>48</v>
      </c>
      <c r="B47" s="18">
        <f>+B41+B43+B45</f>
        <v>124.667</v>
      </c>
      <c r="C47" s="18">
        <f t="shared" si="19"/>
        <v>165.672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290.339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1376.46</v>
      </c>
      <c r="C49" s="43">
        <v>1086.4100000000001</v>
      </c>
      <c r="D49" s="43">
        <v>302.64999999999998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2765.52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533.24</v>
      </c>
      <c r="C53" s="43">
        <v>609.45000000000005</v>
      </c>
      <c r="D53" s="43">
        <v>44.44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1187.1300000000001</v>
      </c>
    </row>
    <row r="54" spans="1:34" x14ac:dyDescent="0.25">
      <c r="A54" s="17" t="s">
        <v>114</v>
      </c>
      <c r="B54" s="43"/>
      <c r="C54" s="43">
        <v>67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67</v>
      </c>
    </row>
    <row r="55" spans="1:34" x14ac:dyDescent="0.25">
      <c r="A55" s="17" t="s">
        <v>52</v>
      </c>
      <c r="B55" s="43"/>
      <c r="C55" s="43"/>
      <c r="D55" s="43">
        <v>0.36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0.36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3401.1669999999995</v>
      </c>
      <c r="C64" s="51">
        <f t="shared" ref="C64:AG64" si="21">+C15+C23+C31+C39+C47+C48+C49+C50+C51+C52+C53+C54+C55+C56+C57+C58+C59+C60+C61+C62+C63</f>
        <v>3445.1320000000005</v>
      </c>
      <c r="D64" s="51">
        <f t="shared" si="21"/>
        <v>459.95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7306.2489999999998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3401.67</v>
      </c>
      <c r="C67" s="55">
        <f t="shared" ref="C67:L67" si="23">C12</f>
        <v>3444.62</v>
      </c>
      <c r="D67" s="55">
        <f t="shared" si="23"/>
        <v>459.52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7305.8099999999995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3401.67</v>
      </c>
      <c r="C69" s="57">
        <f t="shared" ref="C69:AG69" si="25">+C67+C68</f>
        <v>3444.62</v>
      </c>
      <c r="D69" s="57">
        <f t="shared" si="25"/>
        <v>459.52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7305.8099999999995</v>
      </c>
    </row>
    <row r="70" spans="1:34" customFormat="1" ht="15" customHeight="1" x14ac:dyDescent="0.25">
      <c r="A70" s="56" t="s">
        <v>95</v>
      </c>
      <c r="B70" s="55">
        <f t="shared" ref="B70:AG70" si="26">+B64-B69</f>
        <v>-0.50300000000061118</v>
      </c>
      <c r="C70" s="55">
        <f t="shared" si="26"/>
        <v>0.51200000000062573</v>
      </c>
      <c r="D70" s="55">
        <f t="shared" si="26"/>
        <v>0.43000000000000682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0.43900000000002137</v>
      </c>
    </row>
    <row r="71" spans="1:34" ht="107.25" customHeight="1" x14ac:dyDescent="0.25">
      <c r="A71" s="74" t="s">
        <v>96</v>
      </c>
      <c r="B71" s="14" t="s">
        <v>126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110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5.92</v>
      </c>
      <c r="C8" s="1" t="s">
        <v>38</v>
      </c>
      <c r="D8" s="2"/>
    </row>
    <row r="9" spans="1:36" x14ac:dyDescent="0.25">
      <c r="A9" s="1" t="s">
        <v>22</v>
      </c>
      <c r="B9" s="23">
        <v>5.9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698.32</v>
      </c>
      <c r="C12" s="25">
        <v>1311.88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2010.2000000000003</v>
      </c>
      <c r="AI12" s="25">
        <v>1972.37</v>
      </c>
      <c r="AJ12" s="66">
        <f>+AI12-AH12</f>
        <v>-37.830000000000382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20.5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20.5</v>
      </c>
    </row>
    <row r="16" spans="1:36" s="31" customFormat="1" x14ac:dyDescent="0.25">
      <c r="A16" s="29" t="s">
        <v>20</v>
      </c>
      <c r="B16" s="30">
        <v>0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>
        <v>55</v>
      </c>
      <c r="C18" s="32">
        <v>160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215</v>
      </c>
      <c r="AJ18" s="67"/>
    </row>
    <row r="19" spans="1:36" customFormat="1" x14ac:dyDescent="0.25">
      <c r="A19" s="45" t="s">
        <v>27</v>
      </c>
      <c r="B19" s="21">
        <f>B18*$B$9</f>
        <v>324.5</v>
      </c>
      <c r="C19" s="21">
        <f t="shared" ref="C19:AG19" si="3">C18*$B$9</f>
        <v>944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1268.5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55</v>
      </c>
      <c r="C22" s="19">
        <f t="shared" ref="C22:AG23" si="5">+C16+C18+C20</f>
        <v>160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215</v>
      </c>
    </row>
    <row r="23" spans="1:36" customFormat="1" x14ac:dyDescent="0.25">
      <c r="A23" s="46" t="s">
        <v>26</v>
      </c>
      <c r="B23" s="18">
        <f>+B17+B19+B21</f>
        <v>324.5</v>
      </c>
      <c r="C23" s="18">
        <f t="shared" si="5"/>
        <v>944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1268.5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>
        <v>14.43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14.43</v>
      </c>
    </row>
    <row r="43" spans="1:34" customFormat="1" x14ac:dyDescent="0.25">
      <c r="A43" s="45" t="s">
        <v>44</v>
      </c>
      <c r="B43" s="21">
        <f>B42*$B$9</f>
        <v>85.137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85.137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14.43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14.43</v>
      </c>
    </row>
    <row r="47" spans="1:34" customFormat="1" x14ac:dyDescent="0.25">
      <c r="A47" s="46" t="s">
        <v>48</v>
      </c>
      <c r="B47" s="18">
        <f>+B41+B43+B45</f>
        <v>85.137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85.137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198.52</v>
      </c>
      <c r="C49" s="43">
        <v>209.71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408.23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165.48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165.48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>
        <v>69.86</v>
      </c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69.86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698.51700000000005</v>
      </c>
      <c r="C64" s="51">
        <f t="shared" ref="C64:AG64" si="21">+C15+C23+C31+C39+C47+C48+C49+C50+C51+C52+C53+C54+C55+C56+C57+C58+C59+C60+C61+C62+C63</f>
        <v>1319.19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2017.7070000000001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2 D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698.32</v>
      </c>
      <c r="C67" s="55">
        <f t="shared" ref="C67:L67" si="23">C12</f>
        <v>1311.88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2010.2000000000003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698.32</v>
      </c>
      <c r="C69" s="57">
        <f t="shared" ref="C69:AG69" si="25">+C67+C68</f>
        <v>1311.88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2010.2000000000003</v>
      </c>
    </row>
    <row r="70" spans="1:34" customFormat="1" ht="15" customHeight="1" x14ac:dyDescent="0.25">
      <c r="A70" s="56" t="s">
        <v>95</v>
      </c>
      <c r="B70" s="55">
        <f t="shared" ref="B70:AG70" si="26">+B64-B69</f>
        <v>0.19700000000000273</v>
      </c>
      <c r="C70" s="55">
        <f t="shared" si="26"/>
        <v>7.3099999999999454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7.5069999999999482</v>
      </c>
    </row>
    <row r="71" spans="1:34" ht="102.75" customHeight="1" x14ac:dyDescent="0.25">
      <c r="A71" s="74" t="s">
        <v>96</v>
      </c>
      <c r="B71" s="14"/>
      <c r="C71" s="14" t="s">
        <v>127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H56" sqref="A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111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5.92</v>
      </c>
      <c r="C8" s="1" t="s">
        <v>38</v>
      </c>
      <c r="D8" s="2"/>
    </row>
    <row r="9" spans="1:36" x14ac:dyDescent="0.25">
      <c r="A9" s="1" t="s">
        <v>22</v>
      </c>
      <c r="B9" s="23">
        <v>5.9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230.39</v>
      </c>
      <c r="C12" s="25">
        <v>1356.86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1587.25</v>
      </c>
      <c r="AI12" s="25">
        <v>1587.25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</v>
      </c>
      <c r="C15" s="22">
        <v>200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201</v>
      </c>
    </row>
    <row r="16" spans="1:36" s="31" customFormat="1" x14ac:dyDescent="0.25">
      <c r="A16" s="29" t="s">
        <v>20</v>
      </c>
      <c r="B16" s="30"/>
      <c r="C16" s="30">
        <v>76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76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449.92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449.92</v>
      </c>
    </row>
    <row r="18" spans="1:36" s="31" customFormat="1" x14ac:dyDescent="0.25">
      <c r="A18" s="29" t="s">
        <v>23</v>
      </c>
      <c r="B18" s="32">
        <v>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</v>
      </c>
      <c r="AJ18" s="67"/>
    </row>
    <row r="19" spans="1:36" customFormat="1" x14ac:dyDescent="0.25">
      <c r="A19" s="45" t="s">
        <v>27</v>
      </c>
      <c r="B19" s="21">
        <f>B18*$B$9</f>
        <v>5.9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5.9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</v>
      </c>
      <c r="C22" s="19">
        <f t="shared" ref="C22:AG23" si="5">+C16+C18+C20</f>
        <v>76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77</v>
      </c>
    </row>
    <row r="23" spans="1:36" customFormat="1" x14ac:dyDescent="0.25">
      <c r="A23" s="46" t="s">
        <v>26</v>
      </c>
      <c r="B23" s="18">
        <f>+B17+B19+B21</f>
        <v>5.9</v>
      </c>
      <c r="C23" s="18">
        <f t="shared" si="5"/>
        <v>449.92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455.82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162.19</v>
      </c>
      <c r="C49" s="43">
        <v>715.02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877.21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61.12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61.12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230.21</v>
      </c>
      <c r="C64" s="51">
        <f t="shared" ref="C64:AG64" si="21">+C15+C23+C31+C39+C47+C48+C49+C50+C51+C52+C53+C54+C55+C56+C57+C58+C59+C60+C61+C62+C63</f>
        <v>1364.94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1595.15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230.39</v>
      </c>
      <c r="C67" s="55">
        <f t="shared" ref="C67:L67" si="23">C12</f>
        <v>1356.86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1587.25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230.39</v>
      </c>
      <c r="C69" s="57">
        <f t="shared" ref="C69:AG69" si="25">+C67+C68</f>
        <v>1356.86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1587.25</v>
      </c>
    </row>
    <row r="70" spans="1:34" customFormat="1" ht="15" customHeight="1" x14ac:dyDescent="0.25">
      <c r="A70" s="56" t="s">
        <v>95</v>
      </c>
      <c r="B70" s="55">
        <f t="shared" ref="B70:AG70" si="26">+B64-B69</f>
        <v>-0.1799999999999784</v>
      </c>
      <c r="C70" s="55">
        <f t="shared" si="26"/>
        <v>8.0800000000001546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7.9000000000001762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tabSelected="1"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M51" sqref="AM5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5"/>
      <c r="B1" s="76"/>
      <c r="C1" s="76"/>
      <c r="D1" s="76"/>
      <c r="E1" s="76"/>
      <c r="F1" s="76"/>
      <c r="G1" s="76"/>
      <c r="H1" s="76"/>
      <c r="AH1"/>
      <c r="AJ1" s="65"/>
    </row>
    <row r="2" spans="1:36" s="11" customFormat="1" ht="16.5" customHeight="1" x14ac:dyDescent="0.35">
      <c r="A2" s="75"/>
      <c r="B2" s="76" t="s">
        <v>9</v>
      </c>
      <c r="C2" s="76"/>
      <c r="D2" s="76"/>
      <c r="E2" s="76"/>
      <c r="F2" s="76"/>
      <c r="G2" s="76"/>
      <c r="H2" s="76"/>
      <c r="AH2"/>
      <c r="AJ2" s="65"/>
    </row>
    <row r="3" spans="1:36" s="11" customFormat="1" ht="21.75" customHeight="1" x14ac:dyDescent="0.25">
      <c r="A3" s="75"/>
      <c r="B3" s="77" t="s">
        <v>113</v>
      </c>
      <c r="C3" s="77"/>
      <c r="D3" s="77"/>
      <c r="E3" s="77"/>
      <c r="F3" s="77"/>
      <c r="G3" s="77"/>
      <c r="H3" s="77"/>
      <c r="AH3"/>
      <c r="AJ3" s="65"/>
    </row>
    <row r="4" spans="1:36" x14ac:dyDescent="0.25">
      <c r="B4" s="78" t="s">
        <v>104</v>
      </c>
      <c r="C4" s="78"/>
      <c r="D4" s="78"/>
      <c r="E4" s="78"/>
      <c r="F4" s="78"/>
      <c r="G4" s="78"/>
      <c r="H4" s="78"/>
    </row>
    <row r="6" spans="1:36" x14ac:dyDescent="0.25">
      <c r="A6" s="1" t="s">
        <v>12</v>
      </c>
      <c r="B6" s="10">
        <v>44783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3383.1</v>
      </c>
      <c r="C12" s="25">
        <v>5366.34</v>
      </c>
      <c r="D12" s="25">
        <v>1297.1099999999999</v>
      </c>
      <c r="E12" s="25">
        <v>4125.76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14172.310000000001</v>
      </c>
      <c r="AI12" s="25">
        <v>14033.2</v>
      </c>
      <c r="AJ12" s="66">
        <f>+AI12-AH12</f>
        <v>-139.11000000000058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477</v>
      </c>
      <c r="C15" s="22">
        <v>441.5</v>
      </c>
      <c r="D15" s="22">
        <v>27</v>
      </c>
      <c r="E15" s="22">
        <v>249.5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1195</v>
      </c>
    </row>
    <row r="16" spans="1:36" s="31" customFormat="1" x14ac:dyDescent="0.25">
      <c r="A16" s="29" t="s">
        <v>20</v>
      </c>
      <c r="B16" s="30">
        <v>245</v>
      </c>
      <c r="C16" s="30">
        <v>237</v>
      </c>
      <c r="D16" s="30">
        <v>151</v>
      </c>
      <c r="E16" s="30">
        <v>250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883</v>
      </c>
      <c r="AJ16" s="67"/>
    </row>
    <row r="17" spans="1:36" customFormat="1" x14ac:dyDescent="0.25">
      <c r="A17" s="45" t="s">
        <v>27</v>
      </c>
      <c r="B17" s="21">
        <f>B16*$B$8</f>
        <v>1445.5</v>
      </c>
      <c r="C17" s="21">
        <f>C16*$B$8</f>
        <v>1398.3000000000002</v>
      </c>
      <c r="D17" s="21">
        <f t="shared" ref="D17:AG17" si="2">D16*$B$8</f>
        <v>890.90000000000009</v>
      </c>
      <c r="E17" s="21">
        <f t="shared" si="2"/>
        <v>1475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5209.7000000000007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245</v>
      </c>
      <c r="C22" s="19">
        <f t="shared" ref="C22:AG23" si="5">+C16+C18+C20</f>
        <v>237</v>
      </c>
      <c r="D22" s="19">
        <f t="shared" si="5"/>
        <v>151</v>
      </c>
      <c r="E22" s="19">
        <f t="shared" si="5"/>
        <v>250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883</v>
      </c>
    </row>
    <row r="23" spans="1:36" customFormat="1" x14ac:dyDescent="0.25">
      <c r="A23" s="46" t="s">
        <v>26</v>
      </c>
      <c r="B23" s="18">
        <f>+B17+B19+B21</f>
        <v>1445.5</v>
      </c>
      <c r="C23" s="18">
        <f t="shared" si="5"/>
        <v>1398.3000000000002</v>
      </c>
      <c r="D23" s="18">
        <f t="shared" si="5"/>
        <v>890.90000000000009</v>
      </c>
      <c r="E23" s="18">
        <f t="shared" si="5"/>
        <v>1475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5209.7000000000007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1275.67</v>
      </c>
      <c r="C49" s="43">
        <v>2512.9299999999998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3788.6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/>
      <c r="D52" s="43">
        <v>348.06</v>
      </c>
      <c r="E52" s="43">
        <v>1978.57</v>
      </c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2326.63</v>
      </c>
    </row>
    <row r="53" spans="1:34" x14ac:dyDescent="0.25">
      <c r="A53" s="17" t="s">
        <v>18</v>
      </c>
      <c r="B53" s="43">
        <v>176.04</v>
      </c>
      <c r="C53" s="43">
        <v>886.17</v>
      </c>
      <c r="D53" s="43">
        <v>34.43</v>
      </c>
      <c r="E53" s="43">
        <v>427.57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1524.21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142.37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142.37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3374.21</v>
      </c>
      <c r="C64" s="51">
        <f t="shared" ref="C64:AG64" si="21">+C15+C23+C31+C39+C47+C48+C49+C50+C51+C52+C53+C54+C55+C56+C57+C58+C59+C60+C61+C62+C63</f>
        <v>5381.2699999999995</v>
      </c>
      <c r="D64" s="51">
        <f t="shared" si="21"/>
        <v>1300.3900000000001</v>
      </c>
      <c r="E64" s="51">
        <f t="shared" si="21"/>
        <v>4130.6399999999994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14186.509999999998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D</v>
      </c>
      <c r="E66" s="53" t="str">
        <f t="shared" si="22"/>
        <v>CAJA 2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3383.1</v>
      </c>
      <c r="C67" s="55">
        <f t="shared" ref="C67:L67" si="23">C12</f>
        <v>5366.34</v>
      </c>
      <c r="D67" s="55">
        <f t="shared" si="23"/>
        <v>1297.1099999999999</v>
      </c>
      <c r="E67" s="55">
        <f t="shared" si="23"/>
        <v>4125.76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14172.310000000001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3383.1</v>
      </c>
      <c r="C69" s="57">
        <f t="shared" ref="C69:AG69" si="25">+C67+C68</f>
        <v>5366.34</v>
      </c>
      <c r="D69" s="57">
        <f t="shared" si="25"/>
        <v>1297.1099999999999</v>
      </c>
      <c r="E69" s="57">
        <f t="shared" si="25"/>
        <v>4125.76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14172.310000000001</v>
      </c>
    </row>
    <row r="70" spans="1:34" customFormat="1" ht="15" customHeight="1" x14ac:dyDescent="0.25">
      <c r="A70" s="56" t="s">
        <v>95</v>
      </c>
      <c r="B70" s="55">
        <f t="shared" ref="B70:AG70" si="26">+B64-B69</f>
        <v>-8.8899999999998727</v>
      </c>
      <c r="C70" s="55">
        <f t="shared" si="26"/>
        <v>14.929999999999382</v>
      </c>
      <c r="D70" s="55">
        <f t="shared" si="26"/>
        <v>3.2800000000002001</v>
      </c>
      <c r="E70" s="55">
        <f t="shared" si="26"/>
        <v>4.8799999999991996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14.199999999998909</v>
      </c>
    </row>
    <row r="71" spans="1:34" ht="94.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2022-08-12T19:33:45Z</dcterms:modified>
</cp:coreProperties>
</file>