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19200" windowHeight="11505" tabRatio="601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A64" i="151"/>
  <c r="AA70" i="151" s="1"/>
  <c r="S64" i="151"/>
  <c r="S70" i="151" s="1"/>
  <c r="K64" i="151"/>
  <c r="K70" i="151" s="1"/>
  <c r="C64" i="151"/>
  <c r="C70" i="151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Y23" i="40" l="1"/>
  <c r="AE47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D69" i="40" l="1"/>
  <c r="AD64" i="40"/>
  <c r="AD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C47" i="40" l="1"/>
  <c r="J39" i="40"/>
  <c r="K47" i="40"/>
  <c r="G47" i="40"/>
  <c r="G64" i="40" s="1"/>
  <c r="G70" i="40" s="1"/>
  <c r="H39" i="40"/>
  <c r="G23" i="40"/>
  <c r="F39" i="40"/>
  <c r="E23" i="40"/>
  <c r="E64" i="40" s="1"/>
  <c r="E70" i="40" s="1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K64" i="40" l="1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<sst xmlns="http://schemas.openxmlformats.org/spreadsheetml/2006/main" count="746" uniqueCount="132">
  <si>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</si>
  <si>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</si>
  <si>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</si>
  <si>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</si>
  <si>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</si>
  <si>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</si>
  <si>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</si>
  <si>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</si>
  <si>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</si>
  <si>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</si>
  <si>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</si>
  <si>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</si>
  <si>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</si>
  <si>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</si>
  <si>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</si>
  <si>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</si>
  <si>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</si>
  <si>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</si>
  <si>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</si>
  <si>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</si>
  <si>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</si>
  <si>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</si>
  <si>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</si>
  <si>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</si>
  <si>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</si>
  <si>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</si>
  <si>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</si>
  <si>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</si>
  <si>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</si>
  <si>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</si>
  <si>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</si>
  <si>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</si>
  <si>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</si>
  <si>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</si>
  <si>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</si>
  <si>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</si>
  <si>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</si>
  <si>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</si>
  <si>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</si>
  <si>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</si>
  <si>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</si>
  <si>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</si>
  <si>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</si>
  <si>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</si>
  <si>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</si>
  <si>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</si>
  <si>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</si>
  <si>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</si>
  <si>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</si>
  <si>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</si>
  <si>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</si>
  <si>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</si>
  <si>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</si>
  <si>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</si>
  <si>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</si>
  <si>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</si>
  <si>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</si>
  <si>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</si>
  <si>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</si>
  <si>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</si>
  <si>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</si>
  <si>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</si>
  <si>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</si>
  <si>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</si>
  <si>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</si>
  <si>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</si>
  <si>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</si>
  <si>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</si>
  <si>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</si>
  <si>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</si>
  <si>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</si>
  <si>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</si>
  <si>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</si>
  <si>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</si>
  <si>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</si>
  <si>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</si>
  <si>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</si>
  <si>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</si>
  <si>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</si>
  <si>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</si>
  <si>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</si>
  <si>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</si>
  <si>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</si>
  <si>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</si>
  <si>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</si>
  <si>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</si>
  <si>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</si>
  <si>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</si>
  <si>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</si>
  <si>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</si>
  <si>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</si>
  <si>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</si>
  <si>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</si>
  <si>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</si>
  <si>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</si>
  <si>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</si>
  <si>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</si>
  <si>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</si>
  <si>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</si>
  <si>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</si>
  <si>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</si>
  <si>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</si>
  <si>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</si>
  <si>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</si>
  <si>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</si>
  <si>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</si>
  <si>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</si>
  <si>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</si>
  <si>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</si>
  <si>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</si>
  <si>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</si>
  <si>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</si>
  <si>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</si>
  <si>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</si>
  <si>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</si>
  <si>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</si>
  <si>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</si>
  <si>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</si>
  <si>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</si>
  <si>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</si>
  <si>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</si>
  <si>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</si>
  <si>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</si>
  <si>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mal registro de 8$</t>
  </si>
  <si>
    <t>pago de alirio 136.85 +12.50f/c</t>
  </si>
  <si>
    <t>13EUROS X 13$</t>
  </si>
  <si>
    <t>8F/C</t>
  </si>
  <si>
    <t>2.50F/C</t>
  </si>
  <si>
    <t>4.50F/C</t>
  </si>
  <si>
    <t>N/C X10$</t>
  </si>
  <si>
    <t>32F/C</t>
  </si>
  <si>
    <t>15.50F/C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</si>
</sst>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67428.19</v>
      </c>
      <c r="C2" s="42">
        <f>MODELO!AH12</f>
        <v>41703.9</v>
      </c>
      <c r="D2" s="42">
        <f>EXQUISITECES!AH12</f>
        <v>9174.82</v>
      </c>
      <c r="E2" s="42">
        <f>HOYADA!AH12</f>
        <v>10675.490000000002</v>
      </c>
      <c r="F2" s="42">
        <f>FARMASTOP!AH12</f>
        <v>2286.71</v>
      </c>
      <c r="G2" s="42">
        <f>BOCAS!AH12</f>
        <v>6967.8700000000008</v>
      </c>
      <c r="H2" s="42">
        <f>LAGUNETICA!AH12</f>
        <v>19135.760000000002</v>
      </c>
      <c r="I2" s="42">
        <f>SANANTONIO!AH12</f>
        <v>0</v>
      </c>
      <c r="J2" s="42">
        <f>SUM(B2:I2)</f>
        <v>157372.74000000002</v>
      </c>
    </row>
    <row r="3" spans="1:10" x14ac:dyDescent="0.25">
      <c r="A3" s="45" t="s">
        <v>0</v>
      </c>
      <c r="B3" s="42">
        <f>AUTOMERCADO!AH15</f>
        <v>1466.5</v>
      </c>
      <c r="C3" s="42">
        <f>MODELO!AH15</f>
        <v>1807</v>
      </c>
      <c r="D3" s="42">
        <f>EXQUISITECES!AH15</f>
        <v>158.5</v>
      </c>
      <c r="E3" s="42">
        <f>HOYADA!AH15</f>
        <v>1501.5</v>
      </c>
      <c r="F3" s="42">
        <f>FARMASTOP!AH15</f>
        <v>225</v>
      </c>
      <c r="G3" s="42">
        <f>BOCAS!AH15</f>
        <v>286</v>
      </c>
      <c r="H3" s="42">
        <f>LAGUNETICA!AH15</f>
        <v>1119.5</v>
      </c>
      <c r="I3" s="42">
        <f>SANANTONIO!AH15</f>
        <v>0</v>
      </c>
      <c r="J3" s="42">
        <f t="shared" ref="J3:J52" si="0">SUM(B3:I3)</f>
        <v>6564</v>
      </c>
    </row>
    <row r="4" spans="1:10" x14ac:dyDescent="0.25">
      <c r="A4" s="70" t="s">
        <v>20</v>
      </c>
      <c r="B4" s="42">
        <f>AUTOMERCADO!AH16</f>
        <v>2008</v>
      </c>
      <c r="C4" s="42">
        <f>MODELO!AH16</f>
        <v>1379</v>
      </c>
      <c r="D4" s="42">
        <f>EXQUISITECES!AH16</f>
        <v>229</v>
      </c>
      <c r="E4" s="42">
        <f>HOYADA!AH16</f>
        <v>85</v>
      </c>
      <c r="F4" s="42">
        <f>FARMASTOP!AH16</f>
        <v>42</v>
      </c>
      <c r="G4" s="42">
        <f>BOCAS!AH16</f>
        <v>512</v>
      </c>
      <c r="H4" s="42">
        <f>LAGUNETICA!AH16</f>
        <v>245</v>
      </c>
      <c r="I4" s="42">
        <f>SANANTONIO!AH16</f>
        <v>0</v>
      </c>
      <c r="J4" s="42">
        <f t="shared" si="0"/>
        <v>4500</v>
      </c>
    </row>
    <row r="5" spans="1:10" x14ac:dyDescent="0.25">
      <c r="A5" s="45" t="s">
        <v>27</v>
      </c>
      <c r="B5" s="42">
        <f>AUTOMERCADO!AH17</f>
        <v>12007.84</v>
      </c>
      <c r="C5" s="42">
        <f>MODELO!AH17</f>
        <v>8246.42</v>
      </c>
      <c r="D5" s="42">
        <f>EXQUISITECES!AH17</f>
        <v>1369.42</v>
      </c>
      <c r="E5" s="42">
        <f>HOYADA!AH17</f>
        <v>508.3</v>
      </c>
      <c r="F5" s="42">
        <f>FARMASTOP!AH17</f>
        <v>251.16000000000003</v>
      </c>
      <c r="G5" s="42">
        <f>BOCAS!AH17</f>
        <v>3061.76</v>
      </c>
      <c r="H5" s="42">
        <f>LAGUNETICA!AH17</f>
        <v>1465.1000000000001</v>
      </c>
      <c r="I5" s="42">
        <f>SANANTONIO!AH17</f>
        <v>0</v>
      </c>
      <c r="J5" s="42">
        <f t="shared" si="0"/>
        <v>26910</v>
      </c>
    </row>
    <row r="6" spans="1:10" x14ac:dyDescent="0.25">
      <c r="A6" s="70" t="s">
        <v>23</v>
      </c>
      <c r="B6" s="42">
        <f>AUTOMERCADO!AH18</f>
        <v>1919</v>
      </c>
      <c r="C6" s="42">
        <f>MODELO!AH18</f>
        <v>893</v>
      </c>
      <c r="D6" s="42">
        <f>EXQUISITECES!AH18</f>
        <v>331</v>
      </c>
      <c r="E6" s="42">
        <f>HOYADA!AH18</f>
        <v>313</v>
      </c>
      <c r="F6" s="42">
        <f>FARMASTOP!AH18</f>
        <v>143</v>
      </c>
      <c r="G6" s="42">
        <f>BOCAS!AH18</f>
        <v>43</v>
      </c>
      <c r="H6" s="42">
        <f>LAGUNETICA!AH18</f>
        <v>746</v>
      </c>
      <c r="I6" s="42">
        <f>SANANTONIO!AH18</f>
        <v>0</v>
      </c>
      <c r="J6" s="42">
        <f t="shared" si="0"/>
        <v>4388</v>
      </c>
    </row>
    <row r="7" spans="1:10" x14ac:dyDescent="0.25">
      <c r="A7" s="45" t="s">
        <v>27</v>
      </c>
      <c r="B7" s="42">
        <f>AUTOMERCADO!AH19</f>
        <v>11418.05</v>
      </c>
      <c r="C7" s="42">
        <f>MODELO!AH19</f>
        <v>5313.3499999999985</v>
      </c>
      <c r="D7" s="42">
        <f>EXQUISITECES!AH19</f>
        <v>1969.4499999999998</v>
      </c>
      <c r="E7" s="42">
        <f>HOYADA!AH19</f>
        <v>1862.35</v>
      </c>
      <c r="F7" s="42">
        <f>FARMASTOP!AH19</f>
        <v>850.85</v>
      </c>
      <c r="G7" s="42">
        <f>BOCAS!AH19</f>
        <v>255.85</v>
      </c>
      <c r="H7" s="42">
        <f>LAGUNETICA!AH19</f>
        <v>4438.7</v>
      </c>
      <c r="I7" s="42">
        <f>SANANTONIO!AH19</f>
        <v>0</v>
      </c>
      <c r="J7" s="42">
        <f t="shared" si="0"/>
        <v>26108.599999999995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3927</v>
      </c>
      <c r="C10" s="42">
        <f>MODELO!AH22</f>
        <v>2272</v>
      </c>
      <c r="D10" s="42">
        <f>EXQUISITECES!AH22</f>
        <v>560</v>
      </c>
      <c r="E10" s="42">
        <f>HOYADA!AH22</f>
        <v>398</v>
      </c>
      <c r="F10" s="42">
        <f>FARMASTOP!AH22</f>
        <v>185</v>
      </c>
      <c r="G10" s="42">
        <f>BOCAS!AH22</f>
        <v>555</v>
      </c>
      <c r="H10" s="42">
        <f>LAGUNETICA!AH22</f>
        <v>991</v>
      </c>
      <c r="I10" s="42">
        <f>SANANTONIO!AH22</f>
        <v>0</v>
      </c>
      <c r="J10" s="42">
        <f t="shared" si="0"/>
        <v>8888</v>
      </c>
    </row>
    <row r="11" spans="1:10" x14ac:dyDescent="0.25">
      <c r="A11" s="46" t="s">
        <v>26</v>
      </c>
      <c r="B11" s="42">
        <f>AUTOMERCADO!AH23</f>
        <v>23425.89</v>
      </c>
      <c r="C11" s="42">
        <f>MODELO!AH23</f>
        <v>13559.77</v>
      </c>
      <c r="D11" s="42">
        <f>EXQUISITECES!AH23</f>
        <v>3338.87</v>
      </c>
      <c r="E11" s="42">
        <f>HOYADA!AH23</f>
        <v>2370.65</v>
      </c>
      <c r="F11" s="42">
        <f>FARMASTOP!AH23</f>
        <v>1102.0100000000002</v>
      </c>
      <c r="G11" s="42">
        <f>BOCAS!AH23</f>
        <v>3317.61</v>
      </c>
      <c r="H11" s="42">
        <f>LAGUNETICA!AH23</f>
        <v>5903.8</v>
      </c>
      <c r="I11" s="42">
        <f>SANANTONIO!AH23</f>
        <v>0</v>
      </c>
      <c r="J11" s="42">
        <f t="shared" si="0"/>
        <v>53018.600000000013</v>
      </c>
    </row>
    <row r="12" spans="1:10" x14ac:dyDescent="0.25">
      <c r="A12" s="45" t="s">
        <v>28</v>
      </c>
      <c r="B12" s="42">
        <f>AUTOMERCADO!AH24</f>
        <v>80</v>
      </c>
      <c r="C12" s="42">
        <f>MODELO!AH24</f>
        <v>1.2</v>
      </c>
      <c r="D12" s="42">
        <f>EXQUISITECES!AH24</f>
        <v>0</v>
      </c>
      <c r="E12" s="42">
        <f>HOYADA!AH24</f>
        <v>20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101.2</v>
      </c>
    </row>
    <row r="13" spans="1:10" x14ac:dyDescent="0.25">
      <c r="A13" s="45" t="s">
        <v>31</v>
      </c>
      <c r="B13" s="42">
        <f>AUTOMERCADO!AH25</f>
        <v>492</v>
      </c>
      <c r="C13" s="42">
        <f>MODELO!AH25</f>
        <v>7.38</v>
      </c>
      <c r="D13" s="42">
        <f>EXQUISITECES!AH25</f>
        <v>0</v>
      </c>
      <c r="E13" s="42">
        <f>HOYADA!AH25</f>
        <v>123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622.38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80</v>
      </c>
      <c r="C18" s="42">
        <f>MODELO!AH30</f>
        <v>1.2</v>
      </c>
      <c r="D18" s="42">
        <f>EXQUISITECES!AH30</f>
        <v>0</v>
      </c>
      <c r="E18" s="42">
        <f>HOYADA!AH30</f>
        <v>20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101.2</v>
      </c>
    </row>
    <row r="19" spans="1:10" x14ac:dyDescent="0.25">
      <c r="A19" s="46" t="s">
        <v>33</v>
      </c>
      <c r="B19" s="42">
        <f>AUTOMERCADO!AH31</f>
        <v>492</v>
      </c>
      <c r="C19" s="42">
        <f>MODELO!AH31</f>
        <v>7.38</v>
      </c>
      <c r="D19" s="42">
        <f>EXQUISITECES!AH31</f>
        <v>0</v>
      </c>
      <c r="E19" s="42">
        <f>HOYADA!AH31</f>
        <v>123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622.38</v>
      </c>
    </row>
    <row r="20" spans="1:10" x14ac:dyDescent="0.25">
      <c r="A20" s="45" t="s">
        <v>34</v>
      </c>
      <c r="B20" s="42">
        <f>AUTOMERCADO!AH32</f>
        <v>0</v>
      </c>
      <c r="C20" s="42">
        <f>MODELO!AH32</f>
        <v>27.43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27.43</v>
      </c>
    </row>
    <row r="21" spans="1:10" x14ac:dyDescent="0.25">
      <c r="A21" s="45" t="s">
        <v>35</v>
      </c>
      <c r="B21" s="42">
        <f>AUTOMERCADO!AH33</f>
        <v>0</v>
      </c>
      <c r="C21" s="42">
        <f>MODELO!AH33</f>
        <v>164.03140000000002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164.03140000000002</v>
      </c>
    </row>
    <row r="22" spans="1:10" x14ac:dyDescent="0.25">
      <c r="A22" s="45" t="s">
        <v>36</v>
      </c>
      <c r="B22" s="42">
        <f>AUTOMERCADO!AH34</f>
        <v>148.32</v>
      </c>
      <c r="C22" s="42">
        <f>MODELO!AH34</f>
        <v>0</v>
      </c>
      <c r="D22" s="42">
        <f>EXQUISITECES!AH34</f>
        <v>0</v>
      </c>
      <c r="E22" s="42">
        <f>HOYADA!AH34</f>
        <v>30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178.32</v>
      </c>
    </row>
    <row r="23" spans="1:10" x14ac:dyDescent="0.25">
      <c r="A23" s="45" t="s">
        <v>35</v>
      </c>
      <c r="B23" s="42">
        <f>AUTOMERCADO!AH35</f>
        <v>882.50400000000002</v>
      </c>
      <c r="C23" s="42">
        <f>MODELO!AH35</f>
        <v>0</v>
      </c>
      <c r="D23" s="42">
        <f>EXQUISITECES!AH35</f>
        <v>0</v>
      </c>
      <c r="E23" s="42">
        <f>HOYADA!AH35</f>
        <v>178.5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1061.0039999999999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148.32</v>
      </c>
      <c r="C26" s="42">
        <f>MODELO!AH38</f>
        <v>27.43</v>
      </c>
      <c r="D26" s="42">
        <f>EXQUISITECES!AH38</f>
        <v>0</v>
      </c>
      <c r="E26" s="42">
        <f>HOYADA!AH38</f>
        <v>30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205.75</v>
      </c>
    </row>
    <row r="27" spans="1:10" x14ac:dyDescent="0.25">
      <c r="A27" s="46" t="s">
        <v>42</v>
      </c>
      <c r="B27" s="42">
        <f>AUTOMERCADO!AH39</f>
        <v>882.50400000000002</v>
      </c>
      <c r="C27" s="42">
        <f>MODELO!AH39</f>
        <v>164.03140000000002</v>
      </c>
      <c r="D27" s="42">
        <f>EXQUISITECES!AH39</f>
        <v>0</v>
      </c>
      <c r="E27" s="42">
        <f>HOYADA!AH39</f>
        <v>178.5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1225.0354</v>
      </c>
    </row>
    <row r="28" spans="1:10" x14ac:dyDescent="0.25">
      <c r="A28" s="45" t="s">
        <v>43</v>
      </c>
      <c r="B28" s="42">
        <f>AUTOMERCADO!AH40</f>
        <v>195.07999999999998</v>
      </c>
      <c r="C28" s="42">
        <f>MODELO!AH40</f>
        <v>4.43</v>
      </c>
      <c r="D28" s="42">
        <f>EXQUISITECES!AH40</f>
        <v>12.96</v>
      </c>
      <c r="E28" s="42">
        <f>HOYADA!AH40</f>
        <v>0</v>
      </c>
      <c r="F28" s="42">
        <f>FARMASTOP!AH40</f>
        <v>0</v>
      </c>
      <c r="G28" s="42">
        <f>BOCAS!AH40</f>
        <v>13.98</v>
      </c>
      <c r="H28" s="42">
        <f>LAGUNETICA!AH40</f>
        <v>0</v>
      </c>
      <c r="I28" s="42">
        <f>SANANTONIO!AH40</f>
        <v>0</v>
      </c>
      <c r="J28" s="42">
        <f t="shared" si="0"/>
        <v>226.45</v>
      </c>
    </row>
    <row r="29" spans="1:10" x14ac:dyDescent="0.25">
      <c r="A29" s="45" t="s">
        <v>44</v>
      </c>
      <c r="B29" s="42">
        <f>AUTOMERCADO!AH41</f>
        <v>1166.5784000000001</v>
      </c>
      <c r="C29" s="42">
        <f>MODELO!AH41</f>
        <v>26.491399999999999</v>
      </c>
      <c r="D29" s="42">
        <f>EXQUISITECES!AH41</f>
        <v>77.500800000000012</v>
      </c>
      <c r="E29" s="42">
        <f>HOYADA!AH41</f>
        <v>0</v>
      </c>
      <c r="F29" s="42">
        <f>FARMASTOP!AH41</f>
        <v>0</v>
      </c>
      <c r="G29" s="42">
        <f>BOCAS!AH41</f>
        <v>83.600400000000008</v>
      </c>
      <c r="H29" s="42">
        <f>LAGUNETICA!AH41</f>
        <v>0</v>
      </c>
      <c r="I29" s="42">
        <f>SANANTONIO!AH41</f>
        <v>0</v>
      </c>
      <c r="J29" s="42">
        <f t="shared" si="0"/>
        <v>1354.1710000000003</v>
      </c>
    </row>
    <row r="30" spans="1:10" x14ac:dyDescent="0.25">
      <c r="A30" s="45" t="s">
        <v>45</v>
      </c>
      <c r="B30" s="42">
        <f>AUTOMERCADO!AH42</f>
        <v>360.59000000000003</v>
      </c>
      <c r="C30" s="42">
        <f>MODELO!AH42</f>
        <v>0</v>
      </c>
      <c r="D30" s="42">
        <f>EXQUISITECES!AH42</f>
        <v>0</v>
      </c>
      <c r="E30" s="42">
        <f>HOYADA!AH42</f>
        <v>0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360.59000000000003</v>
      </c>
    </row>
    <row r="31" spans="1:10" x14ac:dyDescent="0.25">
      <c r="A31" s="45" t="s">
        <v>44</v>
      </c>
      <c r="B31" s="42">
        <f>AUTOMERCADO!AH43</f>
        <v>2145.5104999999999</v>
      </c>
      <c r="C31" s="42">
        <f>MODELO!AH43</f>
        <v>0</v>
      </c>
      <c r="D31" s="42">
        <f>EXQUISITECES!AH43</f>
        <v>0</v>
      </c>
      <c r="E31" s="42">
        <f>HOYADA!AH43</f>
        <v>0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2145.5104999999999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555.66999999999996</v>
      </c>
      <c r="C34" s="42">
        <f>MODELO!AH46</f>
        <v>4.43</v>
      </c>
      <c r="D34" s="42">
        <f>EXQUISITECES!AH46</f>
        <v>12.96</v>
      </c>
      <c r="E34" s="42">
        <f>HOYADA!AH46</f>
        <v>0</v>
      </c>
      <c r="F34" s="42">
        <f>FARMASTOP!AH46</f>
        <v>0</v>
      </c>
      <c r="G34" s="42">
        <f>BOCAS!AH46</f>
        <v>13.98</v>
      </c>
      <c r="H34" s="42">
        <f>LAGUNETICA!AH46</f>
        <v>0</v>
      </c>
      <c r="I34" s="42">
        <f>SANANTONIO!AH46</f>
        <v>0</v>
      </c>
      <c r="J34" s="42">
        <f t="shared" si="0"/>
        <v>587.04</v>
      </c>
    </row>
    <row r="35" spans="1:10" x14ac:dyDescent="0.25">
      <c r="A35" s="46" t="s">
        <v>48</v>
      </c>
      <c r="B35" s="42">
        <f>AUTOMERCADO!AH47</f>
        <v>3312.0889000000002</v>
      </c>
      <c r="C35" s="42">
        <f>MODELO!AH47</f>
        <v>26.491399999999999</v>
      </c>
      <c r="D35" s="42">
        <f>EXQUISITECES!AH47</f>
        <v>77.500800000000012</v>
      </c>
      <c r="E35" s="42">
        <f>HOYADA!AH47</f>
        <v>0</v>
      </c>
      <c r="F35" s="42">
        <f>FARMASTOP!AH47</f>
        <v>0</v>
      </c>
      <c r="G35" s="42">
        <f>BOCAS!AH47</f>
        <v>83.600400000000008</v>
      </c>
      <c r="H35" s="42">
        <f>LAGUNETICA!AH47</f>
        <v>0</v>
      </c>
      <c r="I35" s="42">
        <f>SANANTONIO!AH47</f>
        <v>0</v>
      </c>
      <c r="J35" s="42">
        <f t="shared" si="0"/>
        <v>3499.6814999999997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32146.100000000002</v>
      </c>
      <c r="C37" s="42">
        <f>MODELO!AH49</f>
        <v>15499.730000000003</v>
      </c>
      <c r="D37" s="42">
        <f>EXQUISITECES!AH49</f>
        <v>3841.3</v>
      </c>
      <c r="E37" s="42">
        <f>HOYADA!AH49</f>
        <v>4863.09</v>
      </c>
      <c r="F37" s="42">
        <f>FARMASTOP!AH49</f>
        <v>939.42</v>
      </c>
      <c r="G37" s="42">
        <f>BOCAS!AH49</f>
        <v>3103.81</v>
      </c>
      <c r="H37" s="42">
        <f>LAGUNETICA!AH49</f>
        <v>4886.04</v>
      </c>
      <c r="I37" s="42">
        <f>SANANTONIO!AH49</f>
        <v>0</v>
      </c>
      <c r="J37" s="42">
        <f t="shared" si="0"/>
        <v>65279.49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167.29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167.29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5255.4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5200.9800000000005</v>
      </c>
      <c r="I40" s="42">
        <f>SANANTONIO!AH52</f>
        <v>0</v>
      </c>
      <c r="J40" s="42">
        <f t="shared" si="0"/>
        <v>10456.380000000001</v>
      </c>
    </row>
    <row r="41" spans="1:10" x14ac:dyDescent="0.25">
      <c r="A41" s="71" t="s">
        <v>18</v>
      </c>
      <c r="B41" s="42">
        <f>AUTOMERCADO!AH53</f>
        <v>4085.86</v>
      </c>
      <c r="C41" s="42">
        <f>MODELO!AH53</f>
        <v>4191.1899999999996</v>
      </c>
      <c r="D41" s="42">
        <f>EXQUISITECES!AH53</f>
        <v>1636.8899999999999</v>
      </c>
      <c r="E41" s="42">
        <f>HOYADA!AH53</f>
        <v>1587.85</v>
      </c>
      <c r="F41" s="42">
        <f>FARMASTOP!AH53</f>
        <v>121.05</v>
      </c>
      <c r="G41" s="42">
        <f>BOCAS!AH53</f>
        <v>182.53</v>
      </c>
      <c r="H41" s="42">
        <f>LAGUNETICA!AH53</f>
        <v>1601.4499999999998</v>
      </c>
      <c r="I41" s="42">
        <f>SANANTONIO!AH53</f>
        <v>0</v>
      </c>
      <c r="J41" s="42">
        <f t="shared" si="0"/>
        <v>13406.82</v>
      </c>
    </row>
    <row r="42" spans="1:10" x14ac:dyDescent="0.25">
      <c r="A42" s="71" t="s">
        <v>114</v>
      </c>
      <c r="B42" s="42">
        <f>AUTOMERCADO!AH54</f>
        <v>260.39</v>
      </c>
      <c r="C42" s="42">
        <f>MODELO!AH54</f>
        <v>100.46000000000001</v>
      </c>
      <c r="D42" s="42">
        <f>EXQUISITECES!AH54</f>
        <v>0</v>
      </c>
      <c r="E42" s="42">
        <f>HOYADA!AH54</f>
        <v>0</v>
      </c>
      <c r="F42" s="42">
        <f>FARMASTOP!AH54</f>
        <v>0</v>
      </c>
      <c r="G42" s="42">
        <f>BOCAS!AH54</f>
        <v>15.41</v>
      </c>
      <c r="H42" s="42">
        <f>LAGUNETICA!AH54</f>
        <v>0</v>
      </c>
      <c r="I42" s="42">
        <f>SANANTONIO!AH54</f>
        <v>0</v>
      </c>
      <c r="J42" s="42">
        <f t="shared" si="0"/>
        <v>376.26000000000005</v>
      </c>
    </row>
    <row r="43" spans="1:10" x14ac:dyDescent="0.25">
      <c r="A43" s="71" t="s">
        <v>52</v>
      </c>
      <c r="B43" s="42">
        <f>AUTOMERCADO!AH55</f>
        <v>1424.68</v>
      </c>
      <c r="C43" s="42">
        <f>MODELO!AH55</f>
        <v>667.11</v>
      </c>
      <c r="D43" s="42">
        <f>EXQUISITECES!AH55</f>
        <v>134.66999999999999</v>
      </c>
      <c r="E43" s="42">
        <f>HOYADA!AH55</f>
        <v>60.81</v>
      </c>
      <c r="F43" s="42">
        <f>FARMASTOP!AH55</f>
        <v>0</v>
      </c>
      <c r="G43" s="42">
        <f>BOCAS!AH55</f>
        <v>0</v>
      </c>
      <c r="H43" s="42">
        <f>LAGUNETICA!AH55</f>
        <v>469.68</v>
      </c>
      <c r="I43" s="42">
        <f>SANANTONIO!AH55</f>
        <v>0</v>
      </c>
      <c r="J43" s="42">
        <f t="shared" si="0"/>
        <v>2756.95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101.3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101.3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203.63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203.63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67496.012900000002</v>
      </c>
      <c r="C52" s="72">
        <f>MODELO!AH64</f>
        <v>41750.782800000008</v>
      </c>
      <c r="D52" s="72">
        <f>EXQUISITECES!AH64</f>
        <v>9187.7308000000012</v>
      </c>
      <c r="E52" s="72">
        <f>HOYADA!AH64</f>
        <v>10685.400000000001</v>
      </c>
      <c r="F52" s="72">
        <f>FARMASTOP!AH64</f>
        <v>2387.48</v>
      </c>
      <c r="G52" s="72">
        <f>BOCAS!AH64</f>
        <v>6988.9603999999999</v>
      </c>
      <c r="H52" s="72">
        <f>LAGUNETICA!AH64</f>
        <v>19181.45</v>
      </c>
      <c r="I52" s="72">
        <f>SANANTONIO!AH64</f>
        <v>0</v>
      </c>
      <c r="J52" s="72">
        <f t="shared" si="0"/>
        <v>157677.81690000006</v>
      </c>
    </row>
    <row r="53" spans="1:10" x14ac:dyDescent="0.25">
      <c r="A53" s="54" t="s">
        <v>3</v>
      </c>
      <c r="B53" s="42">
        <f>B2</f>
        <v>67428.19</v>
      </c>
      <c r="C53" s="42">
        <f t="shared" ref="C53:I53" si="1">C2</f>
        <v>41703.9</v>
      </c>
      <c r="D53" s="42">
        <f t="shared" si="1"/>
        <v>9174.82</v>
      </c>
      <c r="E53" s="42">
        <f t="shared" si="1"/>
        <v>10675.490000000002</v>
      </c>
      <c r="F53" s="42">
        <f t="shared" si="1"/>
        <v>2286.71</v>
      </c>
      <c r="G53" s="42">
        <f t="shared" si="1"/>
        <v>6967.8700000000008</v>
      </c>
      <c r="H53" s="42">
        <f t="shared" si="1"/>
        <v>19135.760000000002</v>
      </c>
      <c r="I53" s="42">
        <f t="shared" si="1"/>
        <v>0</v>
      </c>
      <c r="J53" s="42">
        <f>J2</f>
        <v>157372.74000000002</v>
      </c>
    </row>
    <row r="54" spans="1:10" x14ac:dyDescent="0.25">
      <c r="A54" s="56" t="s">
        <v>95</v>
      </c>
      <c r="B54" s="42">
        <f>+B52-B53</f>
        <v>67.822899999999208</v>
      </c>
      <c r="C54" s="42">
        <f t="shared" ref="C54:I54" si="2">+C52-C53</f>
        <v>46.882800000006682</v>
      </c>
      <c r="D54" s="42">
        <f t="shared" si="2"/>
        <v>12.910800000001473</v>
      </c>
      <c r="E54" s="42">
        <f t="shared" si="2"/>
        <v>9.9099999999998545</v>
      </c>
      <c r="F54" s="42">
        <f t="shared" si="2"/>
        <v>100.76999999999998</v>
      </c>
      <c r="G54" s="42">
        <f t="shared" si="2"/>
        <v>21.090399999999136</v>
      </c>
      <c r="H54" s="42">
        <f t="shared" si="2"/>
        <v>45.68999999999869</v>
      </c>
      <c r="I54" s="42">
        <f t="shared" si="2"/>
        <v>0</v>
      </c>
      <c r="J54" s="42">
        <f>+J52-J53</f>
        <v>305.07690000004368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6.15</v>
      </c>
    </row>
    <row r="9" spans="1:36" x14ac:dyDescent="0.25">
      <c r="A9" s="1" t="s">
        <v>22</v>
      </c>
      <c r="B9" s="23">
        <v>5.95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75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68</v>
      </c>
      <c r="O11" s="5" t="s">
        <v>76</v>
      </c>
      <c r="P11" s="5" t="s">
        <v>78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7464.23</v>
      </c>
      <c r="C12" s="25">
        <v>5140.63</v>
      </c>
      <c r="D12" s="25">
        <v>7070.93</v>
      </c>
      <c r="E12" s="25">
        <v>3274.1</v>
      </c>
      <c r="F12" s="25">
        <v>0.36</v>
      </c>
      <c r="G12" s="25">
        <v>6878.84</v>
      </c>
      <c r="H12" s="25">
        <v>5938.59</v>
      </c>
      <c r="I12" s="25">
        <v>7407.94</v>
      </c>
      <c r="J12" s="25">
        <v>9469.17</v>
      </c>
      <c r="K12" s="25">
        <v>8079.49</v>
      </c>
      <c r="L12" s="25">
        <v>2300.98</v>
      </c>
      <c r="M12" s="25">
        <v>2961.41</v>
      </c>
      <c r="N12" s="25">
        <v>206.66</v>
      </c>
      <c r="O12" s="25">
        <v>188.25</v>
      </c>
      <c r="P12" s="25">
        <v>1046.6099999999999</v>
      </c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67428.19</v>
      </c>
      <c r="AI12" s="25">
        <v>66624.86</v>
      </c>
      <c r="AJ12" s="66">
        <f>+AI12-AH12</f>
        <v>-803.33000000000175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30</v>
      </c>
      <c r="C15" s="22">
        <v>20</v>
      </c>
      <c r="D15" s="22">
        <v>237</v>
      </c>
      <c r="E15" s="22">
        <v>2.5</v>
      </c>
      <c r="F15" s="22">
        <v>0.5</v>
      </c>
      <c r="G15" s="22"/>
      <c r="H15" s="22">
        <v>174</v>
      </c>
      <c r="I15" s="22">
        <v>221</v>
      </c>
      <c r="J15" s="22">
        <v>59</v>
      </c>
      <c r="K15" s="22">
        <v>141.5</v>
      </c>
      <c r="L15" s="22"/>
      <c r="M15" s="22">
        <v>515</v>
      </c>
      <c r="N15" s="22">
        <v>23.5</v>
      </c>
      <c r="O15" s="22">
        <v>1</v>
      </c>
      <c r="P15" s="22">
        <v>41.5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1466.5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>
        <v>316</v>
      </c>
      <c r="H16" s="30">
        <v>268</v>
      </c>
      <c r="I16" s="30">
        <v>318</v>
      </c>
      <c r="J16" s="30">
        <v>412</v>
      </c>
      <c r="K16" s="30">
        <v>548</v>
      </c>
      <c r="L16" s="30">
        <v>120</v>
      </c>
      <c r="M16" s="30"/>
      <c r="N16" s="30"/>
      <c r="O16" s="30"/>
      <c r="P16" s="30">
        <v>26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2008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L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1889.68</v>
      </c>
      <c r="H17" s="21">
        <f t="shared" si="2"/>
        <v>1602.64</v>
      </c>
      <c r="I17" s="21">
        <f t="shared" si="2"/>
        <v>1901.64</v>
      </c>
      <c r="J17" s="21">
        <f t="shared" si="2"/>
        <v>2463.7600000000002</v>
      </c>
      <c r="K17" s="21">
        <f t="shared" si="2"/>
        <v>3277.0400000000004</v>
      </c>
      <c r="L17" s="21">
        <f t="shared" si="2"/>
        <v>717.6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155.48000000000002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12007.84</v>
      </c>
    </row>
    <row r="18" spans="1:36" s="31" customFormat="1" x14ac:dyDescent="0.25">
      <c r="A18" s="29" t="s">
        <v>23</v>
      </c>
      <c r="B18" s="32">
        <v>455</v>
      </c>
      <c r="C18" s="32">
        <v>262</v>
      </c>
      <c r="D18" s="32">
        <v>247</v>
      </c>
      <c r="E18" s="32">
        <v>160</v>
      </c>
      <c r="F18" s="32"/>
      <c r="G18" s="32">
        <v>156</v>
      </c>
      <c r="H18" s="32">
        <v>194</v>
      </c>
      <c r="I18" s="32">
        <v>81</v>
      </c>
      <c r="J18" s="32">
        <v>150</v>
      </c>
      <c r="K18" s="32">
        <v>195</v>
      </c>
      <c r="L18" s="32"/>
      <c r="M18" s="32"/>
      <c r="N18" s="32"/>
      <c r="O18" s="32"/>
      <c r="P18" s="32">
        <v>19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1919</v>
      </c>
      <c r="AJ18" s="67"/>
    </row>
    <row r="19" spans="1:36" customFormat="1" x14ac:dyDescent="0.25">
      <c r="A19" s="45" t="s">
        <v>27</v>
      </c>
      <c r="B19" s="21">
        <f>B18*$B$9</f>
        <v>2707.25</v>
      </c>
      <c r="C19" s="21">
        <f t="shared" ref="C19:L19" si="5">C18*$B$9</f>
        <v>1558.9</v>
      </c>
      <c r="D19" s="21">
        <f t="shared" si="5"/>
        <v>1469.65</v>
      </c>
      <c r="E19" s="21">
        <f t="shared" si="5"/>
        <v>952</v>
      </c>
      <c r="F19" s="21">
        <f t="shared" si="5"/>
        <v>0</v>
      </c>
      <c r="G19" s="21">
        <f t="shared" si="5"/>
        <v>928.2</v>
      </c>
      <c r="H19" s="21">
        <f t="shared" si="5"/>
        <v>1154.3</v>
      </c>
      <c r="I19" s="21">
        <f t="shared" si="5"/>
        <v>481.95</v>
      </c>
      <c r="J19" s="21">
        <f t="shared" si="5"/>
        <v>892.5</v>
      </c>
      <c r="K19" s="21">
        <f t="shared" si="5"/>
        <v>1160.25</v>
      </c>
      <c r="L19" s="21">
        <f t="shared" si="5"/>
        <v>0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113.05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11418.05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455</v>
      </c>
      <c r="C22" s="19">
        <f t="shared" ref="C22:L22" si="11">+C16+C18+C20</f>
        <v>262</v>
      </c>
      <c r="D22" s="19">
        <f t="shared" si="11"/>
        <v>247</v>
      </c>
      <c r="E22" s="19">
        <f t="shared" si="11"/>
        <v>160</v>
      </c>
      <c r="F22" s="19">
        <f t="shared" si="11"/>
        <v>0</v>
      </c>
      <c r="G22" s="19">
        <f t="shared" si="11"/>
        <v>472</v>
      </c>
      <c r="H22" s="19">
        <f t="shared" si="11"/>
        <v>462</v>
      </c>
      <c r="I22" s="19">
        <f t="shared" si="11"/>
        <v>399</v>
      </c>
      <c r="J22" s="19">
        <f t="shared" si="11"/>
        <v>562</v>
      </c>
      <c r="K22" s="19">
        <f t="shared" si="11"/>
        <v>743</v>
      </c>
      <c r="L22" s="19">
        <f t="shared" si="11"/>
        <v>120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45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3927</v>
      </c>
    </row>
    <row r="23" spans="1:36" customFormat="1" x14ac:dyDescent="0.25">
      <c r="A23" s="46" t="s">
        <v>26</v>
      </c>
      <c r="B23" s="18">
        <f>+B17+B19+B21</f>
        <v>2707.25</v>
      </c>
      <c r="C23" s="18">
        <f t="shared" ref="C23:L23" si="14">+C17+C19+C21</f>
        <v>1558.9</v>
      </c>
      <c r="D23" s="18">
        <f t="shared" si="14"/>
        <v>1469.65</v>
      </c>
      <c r="E23" s="18">
        <f t="shared" si="14"/>
        <v>952</v>
      </c>
      <c r="F23" s="18">
        <f t="shared" si="14"/>
        <v>0</v>
      </c>
      <c r="G23" s="18">
        <f t="shared" si="14"/>
        <v>2817.88</v>
      </c>
      <c r="H23" s="18">
        <f t="shared" si="14"/>
        <v>2756.94</v>
      </c>
      <c r="I23" s="18">
        <f t="shared" si="14"/>
        <v>2383.59</v>
      </c>
      <c r="J23" s="18">
        <f t="shared" si="14"/>
        <v>3356.26</v>
      </c>
      <c r="K23" s="18">
        <f t="shared" si="14"/>
        <v>4437.2900000000009</v>
      </c>
      <c r="L23" s="18">
        <f t="shared" si="14"/>
        <v>717.6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268.53000000000003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23425.89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>
        <v>80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80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492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492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80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80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492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492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0</v>
      </c>
    </row>
    <row r="34" spans="1:34" x14ac:dyDescent="0.25">
      <c r="A34" s="13" t="s">
        <v>36</v>
      </c>
      <c r="B34" s="37"/>
      <c r="C34" s="37">
        <v>52.63</v>
      </c>
      <c r="D34" s="37">
        <v>60</v>
      </c>
      <c r="E34" s="37"/>
      <c r="F34" s="37"/>
      <c r="G34" s="37"/>
      <c r="H34" s="37"/>
      <c r="I34" s="37"/>
      <c r="J34" s="37"/>
      <c r="K34" s="37">
        <v>35.69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148.32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313.14850000000001</v>
      </c>
      <c r="D35" s="21">
        <f t="shared" si="33"/>
        <v>357</v>
      </c>
      <c r="E35" s="21">
        <f t="shared" si="33"/>
        <v>0</v>
      </c>
      <c r="F35" s="21">
        <f t="shared" si="33"/>
        <v>0</v>
      </c>
      <c r="G35" s="21">
        <f t="shared" si="33"/>
        <v>0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212.35550000000001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882.50400000000002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52.63</v>
      </c>
      <c r="D38" s="19">
        <f t="shared" si="39"/>
        <v>60</v>
      </c>
      <c r="E38" s="19">
        <f t="shared" si="39"/>
        <v>0</v>
      </c>
      <c r="F38" s="19">
        <f t="shared" si="39"/>
        <v>0</v>
      </c>
      <c r="G38" s="19">
        <f t="shared" si="39"/>
        <v>0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35.69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148.32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313.14850000000001</v>
      </c>
      <c r="D39" s="18">
        <f t="shared" si="42"/>
        <v>357</v>
      </c>
      <c r="E39" s="18">
        <f t="shared" si="42"/>
        <v>0</v>
      </c>
      <c r="F39" s="18">
        <f t="shared" si="42"/>
        <v>0</v>
      </c>
      <c r="G39" s="18">
        <f t="shared" si="42"/>
        <v>0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212.35550000000001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882.50400000000002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>
        <v>104.55</v>
      </c>
      <c r="K40" s="35">
        <v>90.53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195.07999999999998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625.20900000000006</v>
      </c>
      <c r="K41" s="21">
        <f t="shared" si="45"/>
        <v>541.36940000000004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1166.5784000000001</v>
      </c>
    </row>
    <row r="42" spans="1:34" x14ac:dyDescent="0.25">
      <c r="A42" s="13" t="s">
        <v>45</v>
      </c>
      <c r="B42" s="37">
        <v>92.74</v>
      </c>
      <c r="C42" s="37"/>
      <c r="D42" s="37">
        <v>30.14</v>
      </c>
      <c r="E42" s="37">
        <v>111.63</v>
      </c>
      <c r="F42" s="37"/>
      <c r="G42" s="37"/>
      <c r="H42" s="37"/>
      <c r="I42" s="37">
        <v>45.11</v>
      </c>
      <c r="J42" s="37">
        <v>80.97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360.59000000000003</v>
      </c>
    </row>
    <row r="43" spans="1:34" customFormat="1" x14ac:dyDescent="0.25">
      <c r="A43" s="45" t="s">
        <v>44</v>
      </c>
      <c r="B43" s="21">
        <f>B42*$B$9</f>
        <v>551.803</v>
      </c>
      <c r="C43" s="21">
        <f t="shared" ref="C43:L43" si="48">C42*$B$9</f>
        <v>0</v>
      </c>
      <c r="D43" s="21">
        <f t="shared" si="48"/>
        <v>179.333</v>
      </c>
      <c r="E43" s="21">
        <f t="shared" si="48"/>
        <v>664.19849999999997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268.40449999999998</v>
      </c>
      <c r="J43" s="21">
        <f t="shared" si="48"/>
        <v>481.7715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2145.5104999999999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92.74</v>
      </c>
      <c r="C46" s="19">
        <f t="shared" ref="C46:L46" si="54">+C40+C42+C44</f>
        <v>0</v>
      </c>
      <c r="D46" s="19">
        <f t="shared" si="54"/>
        <v>30.14</v>
      </c>
      <c r="E46" s="19">
        <f t="shared" si="54"/>
        <v>111.63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45.11</v>
      </c>
      <c r="J46" s="19">
        <f t="shared" si="54"/>
        <v>185.51999999999998</v>
      </c>
      <c r="K46" s="19">
        <f t="shared" si="54"/>
        <v>90.53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555.66999999999996</v>
      </c>
    </row>
    <row r="47" spans="1:34" customFormat="1" x14ac:dyDescent="0.25">
      <c r="A47" s="46" t="s">
        <v>48</v>
      </c>
      <c r="B47" s="18">
        <f>+B41+B43+B45</f>
        <v>551.803</v>
      </c>
      <c r="C47" s="18">
        <f t="shared" ref="C47:L47" si="57">+C41+C43+C45</f>
        <v>0</v>
      </c>
      <c r="D47" s="18">
        <f t="shared" si="57"/>
        <v>179.333</v>
      </c>
      <c r="E47" s="18">
        <f t="shared" si="57"/>
        <v>664.19849999999997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268.40449999999998</v>
      </c>
      <c r="J47" s="18">
        <f t="shared" si="57"/>
        <v>1106.9805000000001</v>
      </c>
      <c r="K47" s="18">
        <f t="shared" si="57"/>
        <v>541.36940000000004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3312.0889000000002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3815.8</v>
      </c>
      <c r="C49" s="43">
        <v>2571.14</v>
      </c>
      <c r="D49" s="43">
        <v>4723.63</v>
      </c>
      <c r="E49" s="43">
        <v>1527.6</v>
      </c>
      <c r="F49" s="43"/>
      <c r="G49" s="43">
        <v>3071.86</v>
      </c>
      <c r="H49" s="43">
        <v>2183.09</v>
      </c>
      <c r="I49" s="43">
        <v>3300.34</v>
      </c>
      <c r="J49" s="43">
        <v>3362.48</v>
      </c>
      <c r="K49" s="43">
        <v>2631.28</v>
      </c>
      <c r="L49" s="43">
        <v>1515.55</v>
      </c>
      <c r="M49" s="44">
        <v>2424.16</v>
      </c>
      <c r="N49" s="44">
        <v>183.52</v>
      </c>
      <c r="O49" s="44">
        <v>186.99</v>
      </c>
      <c r="P49" s="44">
        <v>648.66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32146.100000000002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362.44</v>
      </c>
      <c r="C53" s="43">
        <v>92.55</v>
      </c>
      <c r="D53" s="43">
        <v>104.25</v>
      </c>
      <c r="E53" s="43">
        <v>128.85</v>
      </c>
      <c r="F53" s="43"/>
      <c r="G53" s="43">
        <v>1020.69</v>
      </c>
      <c r="H53" s="43">
        <v>588.89</v>
      </c>
      <c r="I53" s="43">
        <v>703.91</v>
      </c>
      <c r="J53" s="43">
        <v>1031.4000000000001</v>
      </c>
      <c r="K53" s="43"/>
      <c r="L53" s="43"/>
      <c r="M53" s="44"/>
      <c r="N53" s="44"/>
      <c r="O53" s="44"/>
      <c r="P53" s="44">
        <v>52.88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4085.86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>
        <v>55.94</v>
      </c>
      <c r="I54" s="43"/>
      <c r="J54" s="43"/>
      <c r="K54" s="43">
        <v>120.18</v>
      </c>
      <c r="L54" s="43">
        <v>84.27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260.39</v>
      </c>
    </row>
    <row r="55" spans="1:34" x14ac:dyDescent="0.25">
      <c r="A55" s="17" t="s">
        <v>52</v>
      </c>
      <c r="B55" s="43"/>
      <c r="C55" s="43">
        <v>586.74</v>
      </c>
      <c r="D55" s="43"/>
      <c r="E55" s="43"/>
      <c r="F55" s="43"/>
      <c r="G55" s="43"/>
      <c r="H55" s="43">
        <v>179.62</v>
      </c>
      <c r="I55" s="43">
        <v>38.29</v>
      </c>
      <c r="J55" s="43">
        <v>555.22</v>
      </c>
      <c r="K55" s="43"/>
      <c r="L55" s="43"/>
      <c r="M55" s="44">
        <v>23.68</v>
      </c>
      <c r="N55" s="44"/>
      <c r="O55" s="44"/>
      <c r="P55" s="44">
        <v>41.13</v>
      </c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1424.68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7467.2929999999997</v>
      </c>
      <c r="C64" s="51">
        <f t="shared" ref="C64:AG64" si="61">+C15+C23+C31+C39+C47+C48+C49+C50+C51+C52+C53+C54+C55+C56+C57+C58+C59+C60+C61+C62+C63</f>
        <v>5142.4785000000002</v>
      </c>
      <c r="D64" s="51">
        <f t="shared" si="61"/>
        <v>7070.8630000000003</v>
      </c>
      <c r="E64" s="51">
        <f t="shared" si="61"/>
        <v>3275.1484999999998</v>
      </c>
      <c r="F64" s="51">
        <f t="shared" si="61"/>
        <v>0.5</v>
      </c>
      <c r="G64" s="51">
        <f t="shared" si="61"/>
        <v>6910.43</v>
      </c>
      <c r="H64" s="51">
        <f t="shared" si="61"/>
        <v>5938.4800000000005</v>
      </c>
      <c r="I64" s="51">
        <f t="shared" si="61"/>
        <v>7407.5345000000007</v>
      </c>
      <c r="J64" s="51">
        <f t="shared" si="61"/>
        <v>9471.3404999999984</v>
      </c>
      <c r="K64" s="51">
        <f t="shared" si="61"/>
        <v>8083.9749000000011</v>
      </c>
      <c r="L64" s="51">
        <f t="shared" si="61"/>
        <v>2317.42</v>
      </c>
      <c r="M64" s="51">
        <f t="shared" si="61"/>
        <v>2962.8399999999997</v>
      </c>
      <c r="N64" s="51">
        <f t="shared" si="61"/>
        <v>207.02</v>
      </c>
      <c r="O64" s="51">
        <f t="shared" si="61"/>
        <v>187.99</v>
      </c>
      <c r="P64" s="51">
        <f t="shared" si="61"/>
        <v>1052.7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67496.012900000002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12 D</v>
      </c>
      <c r="G66" s="53" t="str">
        <f t="shared" si="62"/>
        <v>CAJA 1 N</v>
      </c>
      <c r="H66" s="53" t="str">
        <f t="shared" si="62"/>
        <v>CAJA 2 N</v>
      </c>
      <c r="I66" s="53" t="str">
        <f t="shared" si="62"/>
        <v>CAJA 3 N</v>
      </c>
      <c r="J66" s="53" t="str">
        <f t="shared" si="62"/>
        <v>CAJA 4 N</v>
      </c>
      <c r="K66" s="53" t="str">
        <f t="shared" si="62"/>
        <v>CAJA 5 N</v>
      </c>
      <c r="L66" s="53" t="str">
        <f t="shared" si="62"/>
        <v>CAJA 6 N</v>
      </c>
      <c r="M66" s="53" t="str">
        <f t="shared" si="62"/>
        <v>CAJA 7 N</v>
      </c>
      <c r="N66" s="53" t="str">
        <f t="shared" si="62"/>
        <v>CAJA 8 N</v>
      </c>
      <c r="O66" s="53" t="str">
        <f t="shared" si="62"/>
        <v>CAJA 12 N</v>
      </c>
      <c r="P66" s="53" t="str">
        <f t="shared" si="62"/>
        <v>CAJA 13 N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7464.23</v>
      </c>
      <c r="C67" s="55">
        <f t="shared" ref="C67:L67" si="63">C12</f>
        <v>5140.63</v>
      </c>
      <c r="D67" s="55">
        <f t="shared" si="63"/>
        <v>7070.93</v>
      </c>
      <c r="E67" s="55">
        <f t="shared" si="63"/>
        <v>3274.1</v>
      </c>
      <c r="F67" s="55">
        <f t="shared" si="63"/>
        <v>0.36</v>
      </c>
      <c r="G67" s="55">
        <f t="shared" si="63"/>
        <v>6878.84</v>
      </c>
      <c r="H67" s="55">
        <f t="shared" si="63"/>
        <v>5938.59</v>
      </c>
      <c r="I67" s="55">
        <f t="shared" si="63"/>
        <v>7407.94</v>
      </c>
      <c r="J67" s="55">
        <f t="shared" si="63"/>
        <v>9469.17</v>
      </c>
      <c r="K67" s="55">
        <f t="shared" si="63"/>
        <v>8079.49</v>
      </c>
      <c r="L67" s="55">
        <f t="shared" si="63"/>
        <v>2300.98</v>
      </c>
      <c r="M67" s="55">
        <f t="shared" ref="M67:AG67" si="64">M12</f>
        <v>2961.41</v>
      </c>
      <c r="N67" s="55">
        <f t="shared" si="64"/>
        <v>206.66</v>
      </c>
      <c r="O67" s="55">
        <f t="shared" si="64"/>
        <v>188.25</v>
      </c>
      <c r="P67" s="55">
        <f t="shared" si="64"/>
        <v>1046.6099999999999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67428.19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7464.23</v>
      </c>
      <c r="C69" s="57">
        <f t="shared" ref="C69:L69" si="67">+C67+C68</f>
        <v>5140.63</v>
      </c>
      <c r="D69" s="57">
        <f t="shared" si="67"/>
        <v>7070.93</v>
      </c>
      <c r="E69" s="57">
        <f t="shared" si="67"/>
        <v>3274.1</v>
      </c>
      <c r="F69" s="57">
        <f t="shared" si="67"/>
        <v>0.36</v>
      </c>
      <c r="G69" s="57">
        <f t="shared" si="67"/>
        <v>6878.84</v>
      </c>
      <c r="H69" s="57">
        <f t="shared" si="67"/>
        <v>5938.59</v>
      </c>
      <c r="I69" s="57">
        <f t="shared" si="67"/>
        <v>7407.94</v>
      </c>
      <c r="J69" s="57">
        <f t="shared" si="67"/>
        <v>9469.17</v>
      </c>
      <c r="K69" s="57">
        <f t="shared" si="67"/>
        <v>8079.49</v>
      </c>
      <c r="L69" s="57">
        <f t="shared" si="67"/>
        <v>2300.98</v>
      </c>
      <c r="M69" s="57">
        <f t="shared" ref="M69:AG69" si="68">+M67+M68</f>
        <v>2961.41</v>
      </c>
      <c r="N69" s="57">
        <f t="shared" si="68"/>
        <v>206.66</v>
      </c>
      <c r="O69" s="57">
        <f t="shared" si="68"/>
        <v>188.25</v>
      </c>
      <c r="P69" s="57">
        <f t="shared" si="68"/>
        <v>1046.6099999999999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67428.19</v>
      </c>
    </row>
    <row r="70" spans="1:34" customFormat="1" ht="15" customHeight="1" x14ac:dyDescent="0.25">
      <c r="A70" s="56" t="s">
        <v>95</v>
      </c>
      <c r="B70" s="55">
        <f t="shared" ref="B70:L70" si="69">+B64-B69</f>
        <v>3.0630000000001019</v>
      </c>
      <c r="C70" s="55">
        <f t="shared" si="69"/>
        <v>1.8485000000000582</v>
      </c>
      <c r="D70" s="55">
        <f t="shared" si="69"/>
        <v>-6.7000000000007276E-2</v>
      </c>
      <c r="E70" s="55">
        <f t="shared" si="69"/>
        <v>1.0484999999998763</v>
      </c>
      <c r="F70" s="55">
        <f t="shared" si="69"/>
        <v>0.14000000000000001</v>
      </c>
      <c r="G70" s="55">
        <f t="shared" si="69"/>
        <v>31.590000000000146</v>
      </c>
      <c r="H70" s="55">
        <f t="shared" si="69"/>
        <v>-0.10999999999967258</v>
      </c>
      <c r="I70" s="55">
        <f t="shared" si="69"/>
        <v>-0.40549999999893771</v>
      </c>
      <c r="J70" s="55">
        <f t="shared" si="69"/>
        <v>2.1704999999983556</v>
      </c>
      <c r="K70" s="55">
        <f t="shared" si="69"/>
        <v>4.4849000000012893</v>
      </c>
      <c r="L70" s="55">
        <f t="shared" si="69"/>
        <v>16.440000000000055</v>
      </c>
      <c r="M70" s="55">
        <f t="shared" ref="M70:AG70" si="70">+M64-M69</f>
        <v>1.4299999999998363</v>
      </c>
      <c r="N70" s="55">
        <f t="shared" si="70"/>
        <v>0.36000000000001364</v>
      </c>
      <c r="O70" s="55">
        <f t="shared" si="70"/>
        <v>-0.25999999999999091</v>
      </c>
      <c r="P70" s="55">
        <f t="shared" si="70"/>
        <v>6.0900000000001455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67.822900000001269</v>
      </c>
    </row>
    <row r="71" spans="1:34" ht="101.25" customHeight="1" x14ac:dyDescent="0.25">
      <c r="A71" s="74" t="s">
        <v>96</v>
      </c>
      <c r="B71" s="14" t="s">
        <v>129</v>
      </c>
      <c r="C71" s="14"/>
      <c r="D71" s="14"/>
      <c r="E71" s="14"/>
      <c r="F71" s="14"/>
      <c r="G71" s="14" t="s">
        <v>130</v>
      </c>
      <c r="H71" s="14"/>
      <c r="I71" s="14"/>
      <c r="J71" s="14"/>
      <c r="K71" s="14"/>
      <c r="L71" s="14" t="s">
        <v>131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G49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6.15</v>
      </c>
    </row>
    <row r="9" spans="1:36" x14ac:dyDescent="0.25">
      <c r="A9" s="1" t="s">
        <v>22</v>
      </c>
      <c r="B9" s="23">
        <v>5.95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62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2960.17</v>
      </c>
      <c r="C12" s="25">
        <v>5577.51</v>
      </c>
      <c r="D12" s="25">
        <v>2970.89</v>
      </c>
      <c r="E12" s="25">
        <v>4036.34</v>
      </c>
      <c r="F12" s="25">
        <v>2768.36</v>
      </c>
      <c r="G12" s="25">
        <v>5452.99</v>
      </c>
      <c r="H12" s="25">
        <v>738.09</v>
      </c>
      <c r="I12" s="25">
        <v>5438.7</v>
      </c>
      <c r="J12" s="25">
        <v>467.61</v>
      </c>
      <c r="K12" s="25">
        <v>2126.77</v>
      </c>
      <c r="L12" s="25">
        <v>4496.33</v>
      </c>
      <c r="M12" s="25">
        <v>1369.51</v>
      </c>
      <c r="N12" s="25">
        <v>3300.63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41703.9</v>
      </c>
      <c r="AI12" s="25">
        <v>41331.43</v>
      </c>
      <c r="AJ12" s="66">
        <f>+AI12-AH12</f>
        <v>-372.47000000000116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>
        <v>12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199.5</v>
      </c>
      <c r="C15" s="22">
        <v>261.5</v>
      </c>
      <c r="D15" s="22">
        <v>36</v>
      </c>
      <c r="E15" s="22">
        <v>86</v>
      </c>
      <c r="F15" s="22">
        <v>33.5</v>
      </c>
      <c r="G15" s="22">
        <v>211.5</v>
      </c>
      <c r="H15" s="22">
        <v>0</v>
      </c>
      <c r="I15" s="22">
        <v>275.5</v>
      </c>
      <c r="J15" s="22">
        <v>34.5</v>
      </c>
      <c r="K15" s="22">
        <v>368</v>
      </c>
      <c r="L15" s="22">
        <v>269</v>
      </c>
      <c r="M15" s="22">
        <v>15.5</v>
      </c>
      <c r="N15" s="22">
        <v>16.5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1807</v>
      </c>
    </row>
    <row r="16" spans="1:36" s="31" customFormat="1" x14ac:dyDescent="0.25">
      <c r="A16" s="29" t="s">
        <v>20</v>
      </c>
      <c r="B16" s="30"/>
      <c r="C16" s="30">
        <v>283</v>
      </c>
      <c r="D16" s="30">
        <v>0</v>
      </c>
      <c r="E16" s="30">
        <v>260</v>
      </c>
      <c r="F16" s="30"/>
      <c r="G16" s="30">
        <v>330</v>
      </c>
      <c r="H16" s="30"/>
      <c r="I16" s="30">
        <v>176</v>
      </c>
      <c r="J16" s="30"/>
      <c r="K16" s="30"/>
      <c r="L16" s="30">
        <v>164</v>
      </c>
      <c r="M16" s="30"/>
      <c r="N16" s="30">
        <v>166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1379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1692.3400000000001</v>
      </c>
      <c r="D17" s="21">
        <f t="shared" ref="D17:AG17" si="2">D16*$B$8</f>
        <v>0</v>
      </c>
      <c r="E17" s="21">
        <f t="shared" si="2"/>
        <v>1554.8000000000002</v>
      </c>
      <c r="F17" s="21">
        <f t="shared" si="2"/>
        <v>0</v>
      </c>
      <c r="G17" s="21">
        <f t="shared" si="2"/>
        <v>1973.4</v>
      </c>
      <c r="H17" s="21">
        <f t="shared" si="2"/>
        <v>0</v>
      </c>
      <c r="I17" s="21">
        <f t="shared" si="2"/>
        <v>1052.48</v>
      </c>
      <c r="J17" s="21">
        <f t="shared" si="2"/>
        <v>0</v>
      </c>
      <c r="K17" s="21">
        <f t="shared" si="2"/>
        <v>0</v>
      </c>
      <c r="L17" s="21">
        <f t="shared" si="2"/>
        <v>980.72</v>
      </c>
      <c r="M17" s="21">
        <f t="shared" si="2"/>
        <v>0</v>
      </c>
      <c r="N17" s="21">
        <f t="shared" si="2"/>
        <v>992.68000000000006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8246.42</v>
      </c>
    </row>
    <row r="18" spans="1:36" s="31" customFormat="1" x14ac:dyDescent="0.25">
      <c r="A18" s="29" t="s">
        <v>23</v>
      </c>
      <c r="B18" s="32">
        <v>107</v>
      </c>
      <c r="C18" s="32">
        <v>57</v>
      </c>
      <c r="D18" s="32">
        <v>162</v>
      </c>
      <c r="E18" s="32">
        <v>41</v>
      </c>
      <c r="F18" s="32">
        <v>116</v>
      </c>
      <c r="G18" s="32">
        <v>52</v>
      </c>
      <c r="H18" s="32">
        <v>20</v>
      </c>
      <c r="I18" s="32">
        <v>46</v>
      </c>
      <c r="J18" s="32"/>
      <c r="K18" s="32">
        <v>154</v>
      </c>
      <c r="L18" s="32">
        <v>56</v>
      </c>
      <c r="M18" s="32">
        <v>57</v>
      </c>
      <c r="N18" s="32">
        <v>25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893</v>
      </c>
      <c r="AJ18" s="67"/>
    </row>
    <row r="19" spans="1:36" customFormat="1" x14ac:dyDescent="0.25">
      <c r="A19" s="45" t="s">
        <v>27</v>
      </c>
      <c r="B19" s="21">
        <f>B18*$B$9</f>
        <v>636.65</v>
      </c>
      <c r="C19" s="21">
        <f t="shared" ref="C19:AG19" si="3">C18*$B$9</f>
        <v>339.15000000000003</v>
      </c>
      <c r="D19" s="21">
        <f t="shared" si="3"/>
        <v>963.9</v>
      </c>
      <c r="E19" s="21">
        <f t="shared" si="3"/>
        <v>243.95000000000002</v>
      </c>
      <c r="F19" s="21">
        <f t="shared" si="3"/>
        <v>690.2</v>
      </c>
      <c r="G19" s="21">
        <f t="shared" si="3"/>
        <v>309.40000000000003</v>
      </c>
      <c r="H19" s="21">
        <f t="shared" si="3"/>
        <v>119</v>
      </c>
      <c r="I19" s="21">
        <f t="shared" si="3"/>
        <v>273.7</v>
      </c>
      <c r="J19" s="21">
        <f t="shared" si="3"/>
        <v>0</v>
      </c>
      <c r="K19" s="21">
        <f t="shared" si="3"/>
        <v>916.30000000000007</v>
      </c>
      <c r="L19" s="21">
        <f t="shared" si="3"/>
        <v>333.2</v>
      </c>
      <c r="M19" s="21">
        <f t="shared" si="3"/>
        <v>339.15000000000003</v>
      </c>
      <c r="N19" s="21">
        <f t="shared" si="3"/>
        <v>148.75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5313.3499999999985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107</v>
      </c>
      <c r="C22" s="19">
        <f t="shared" ref="C22:AG23" si="5">+C16+C18+C20</f>
        <v>340</v>
      </c>
      <c r="D22" s="19">
        <f t="shared" si="5"/>
        <v>162</v>
      </c>
      <c r="E22" s="19">
        <f t="shared" si="5"/>
        <v>301</v>
      </c>
      <c r="F22" s="19">
        <f t="shared" si="5"/>
        <v>116</v>
      </c>
      <c r="G22" s="19">
        <f t="shared" si="5"/>
        <v>382</v>
      </c>
      <c r="H22" s="19">
        <f t="shared" si="5"/>
        <v>20</v>
      </c>
      <c r="I22" s="19">
        <f t="shared" si="5"/>
        <v>222</v>
      </c>
      <c r="J22" s="19">
        <f t="shared" si="5"/>
        <v>0</v>
      </c>
      <c r="K22" s="19">
        <f t="shared" si="5"/>
        <v>154</v>
      </c>
      <c r="L22" s="19">
        <f t="shared" si="5"/>
        <v>220</v>
      </c>
      <c r="M22" s="19">
        <f t="shared" si="5"/>
        <v>57</v>
      </c>
      <c r="N22" s="19">
        <f t="shared" si="5"/>
        <v>191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2272</v>
      </c>
    </row>
    <row r="23" spans="1:36" customFormat="1" x14ac:dyDescent="0.25">
      <c r="A23" s="46" t="s">
        <v>26</v>
      </c>
      <c r="B23" s="18">
        <f>+B17+B19+B21</f>
        <v>636.65</v>
      </c>
      <c r="C23" s="18">
        <f t="shared" si="5"/>
        <v>2031.4900000000002</v>
      </c>
      <c r="D23" s="18">
        <f t="shared" si="5"/>
        <v>963.9</v>
      </c>
      <c r="E23" s="18">
        <f t="shared" si="5"/>
        <v>1798.7500000000002</v>
      </c>
      <c r="F23" s="18">
        <f t="shared" si="5"/>
        <v>690.2</v>
      </c>
      <c r="G23" s="18">
        <f t="shared" si="5"/>
        <v>2282.8000000000002</v>
      </c>
      <c r="H23" s="18">
        <f t="shared" si="5"/>
        <v>119</v>
      </c>
      <c r="I23" s="18">
        <f t="shared" si="5"/>
        <v>1326.18</v>
      </c>
      <c r="J23" s="18">
        <f t="shared" si="5"/>
        <v>0</v>
      </c>
      <c r="K23" s="18">
        <f t="shared" si="5"/>
        <v>916.30000000000007</v>
      </c>
      <c r="L23" s="18">
        <f t="shared" si="5"/>
        <v>1313.92</v>
      </c>
      <c r="M23" s="18">
        <f t="shared" si="5"/>
        <v>339.15000000000003</v>
      </c>
      <c r="N23" s="18">
        <f t="shared" si="5"/>
        <v>1141.43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13559.77</v>
      </c>
    </row>
    <row r="24" spans="1:36" x14ac:dyDescent="0.25">
      <c r="A24" s="13" t="s">
        <v>28</v>
      </c>
      <c r="B24" s="33"/>
      <c r="C24" s="33">
        <v>1.2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1.2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7.38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7.38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1.2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1.2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7.38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7.38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>
        <v>11.39</v>
      </c>
      <c r="M32" s="36"/>
      <c r="N32" s="36">
        <v>16.04</v>
      </c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27.43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68.112200000000001</v>
      </c>
      <c r="M33" s="21">
        <f t="shared" si="12"/>
        <v>0</v>
      </c>
      <c r="N33" s="21">
        <f t="shared" si="12"/>
        <v>95.919200000000004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164.03140000000002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11.39</v>
      </c>
      <c r="M38" s="19">
        <f t="shared" si="15"/>
        <v>0</v>
      </c>
      <c r="N38" s="19">
        <f t="shared" si="15"/>
        <v>16.04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27.43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68.112200000000001</v>
      </c>
      <c r="M39" s="18">
        <f t="shared" si="15"/>
        <v>0</v>
      </c>
      <c r="N39" s="18">
        <f t="shared" si="15"/>
        <v>95.919200000000004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164.03140000000002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>
        <v>4.43</v>
      </c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4.43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26.491399999999999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26.491399999999999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4.43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4.43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26.491399999999999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26.491399999999999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1673.22</v>
      </c>
      <c r="C49" s="43">
        <v>2781.14</v>
      </c>
      <c r="D49" s="43">
        <v>1164.67</v>
      </c>
      <c r="E49" s="43">
        <v>67.430000000000007</v>
      </c>
      <c r="F49" s="43">
        <v>999.37</v>
      </c>
      <c r="G49" s="43">
        <v>2653.46</v>
      </c>
      <c r="H49" s="43"/>
      <c r="I49" s="43"/>
      <c r="J49" s="43">
        <v>432.79</v>
      </c>
      <c r="K49" s="43">
        <v>815.85</v>
      </c>
      <c r="L49" s="43">
        <v>2485.11</v>
      </c>
      <c r="M49" s="44">
        <v>936.65</v>
      </c>
      <c r="N49" s="44">
        <v>1490.04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15499.730000000003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>
        <v>32.06</v>
      </c>
      <c r="L50" s="43">
        <v>135.22999999999999</v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167.29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>
        <v>174.83</v>
      </c>
      <c r="C52" s="43">
        <v>131.30000000000001</v>
      </c>
      <c r="D52" s="43">
        <v>42.35</v>
      </c>
      <c r="E52" s="43">
        <v>1726.07</v>
      </c>
      <c r="F52" s="43"/>
      <c r="G52" s="43"/>
      <c r="H52" s="43">
        <v>215.25</v>
      </c>
      <c r="I52" s="43">
        <v>2965.6</v>
      </c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5255.4</v>
      </c>
    </row>
    <row r="53" spans="1:34" x14ac:dyDescent="0.25">
      <c r="A53" s="17" t="s">
        <v>18</v>
      </c>
      <c r="B53" s="43">
        <v>278.10000000000002</v>
      </c>
      <c r="C53" s="43">
        <v>367.34</v>
      </c>
      <c r="D53" s="43">
        <v>764.84</v>
      </c>
      <c r="E53" s="43">
        <v>153.26</v>
      </c>
      <c r="F53" s="43">
        <v>650</v>
      </c>
      <c r="G53" s="43">
        <v>306.39</v>
      </c>
      <c r="H53" s="43">
        <v>416.22</v>
      </c>
      <c r="I53" s="43">
        <v>693.97</v>
      </c>
      <c r="J53" s="43"/>
      <c r="K53" s="43"/>
      <c r="L53" s="43"/>
      <c r="M53" s="44">
        <v>80.11</v>
      </c>
      <c r="N53" s="44">
        <v>480.96</v>
      </c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4191.1899999999996</v>
      </c>
    </row>
    <row r="54" spans="1:34" x14ac:dyDescent="0.25">
      <c r="A54" s="17" t="s">
        <v>114</v>
      </c>
      <c r="B54" s="43"/>
      <c r="C54" s="43"/>
      <c r="D54" s="43"/>
      <c r="E54" s="43">
        <v>23.32</v>
      </c>
      <c r="F54" s="43"/>
      <c r="G54" s="43"/>
      <c r="H54" s="43"/>
      <c r="I54" s="43"/>
      <c r="J54" s="43"/>
      <c r="K54" s="43"/>
      <c r="L54" s="43">
        <v>26.49</v>
      </c>
      <c r="M54" s="44"/>
      <c r="N54" s="44">
        <v>50.65</v>
      </c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100.46000000000001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>
        <v>169.86</v>
      </c>
      <c r="F55" s="43">
        <v>395.73</v>
      </c>
      <c r="G55" s="43"/>
      <c r="H55" s="43"/>
      <c r="I55" s="43"/>
      <c r="J55" s="43"/>
      <c r="K55" s="43"/>
      <c r="L55" s="43">
        <v>101.52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667.11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>
        <v>101.3</v>
      </c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101.3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>
        <v>13.21</v>
      </c>
      <c r="F58" s="43"/>
      <c r="G58" s="43"/>
      <c r="H58" s="43"/>
      <c r="I58" s="43">
        <v>190.42</v>
      </c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203.63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2962.2999999999997</v>
      </c>
      <c r="C64" s="51">
        <f t="shared" ref="C64:AG64" si="21">+C15+C23+C31+C39+C47+C48+C49+C50+C51+C52+C53+C54+C55+C56+C57+C58+C59+C60+C61+C62+C63</f>
        <v>5580.1500000000005</v>
      </c>
      <c r="D64" s="51">
        <f t="shared" si="21"/>
        <v>2971.76</v>
      </c>
      <c r="E64" s="51">
        <f t="shared" si="21"/>
        <v>4037.9000000000005</v>
      </c>
      <c r="F64" s="51">
        <f t="shared" si="21"/>
        <v>2768.8</v>
      </c>
      <c r="G64" s="51">
        <f t="shared" si="21"/>
        <v>5454.1500000000005</v>
      </c>
      <c r="H64" s="51">
        <f t="shared" si="21"/>
        <v>750.47</v>
      </c>
      <c r="I64" s="51">
        <f t="shared" si="21"/>
        <v>5451.67</v>
      </c>
      <c r="J64" s="51">
        <f t="shared" si="21"/>
        <v>467.29</v>
      </c>
      <c r="K64" s="51">
        <f t="shared" si="21"/>
        <v>2132.21</v>
      </c>
      <c r="L64" s="51">
        <f t="shared" si="21"/>
        <v>4500.6822000000002</v>
      </c>
      <c r="M64" s="51">
        <f t="shared" si="21"/>
        <v>1371.4099999999999</v>
      </c>
      <c r="N64" s="51">
        <f t="shared" si="21"/>
        <v>3301.9906000000001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41750.782800000008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 t="str">
        <f t="shared" si="22"/>
        <v>CAJA 3 D</v>
      </c>
      <c r="G66" s="53" t="str">
        <f t="shared" si="22"/>
        <v>CAJA 3 N</v>
      </c>
      <c r="H66" s="53" t="str">
        <f t="shared" si="22"/>
        <v>CAJA 4 D</v>
      </c>
      <c r="I66" s="53" t="str">
        <f t="shared" si="22"/>
        <v>CAJA 4 N</v>
      </c>
      <c r="J66" s="53" t="str">
        <f t="shared" si="22"/>
        <v>CAJA 5 N</v>
      </c>
      <c r="K66" s="53" t="str">
        <f t="shared" si="22"/>
        <v>CAJA 8 D</v>
      </c>
      <c r="L66" s="53" t="str">
        <f t="shared" si="22"/>
        <v>CAJA 8 N</v>
      </c>
      <c r="M66" s="53" t="str">
        <f t="shared" si="22"/>
        <v>CAJA 9 D</v>
      </c>
      <c r="N66" s="53" t="str">
        <f t="shared" si="22"/>
        <v>CAJA 9 N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2960.17</v>
      </c>
      <c r="C67" s="55">
        <f t="shared" ref="C67:L67" si="23">C12</f>
        <v>5577.51</v>
      </c>
      <c r="D67" s="55">
        <f t="shared" si="23"/>
        <v>2970.89</v>
      </c>
      <c r="E67" s="55">
        <f t="shared" si="23"/>
        <v>4036.34</v>
      </c>
      <c r="F67" s="55">
        <f t="shared" si="23"/>
        <v>2768.36</v>
      </c>
      <c r="G67" s="55">
        <f t="shared" si="23"/>
        <v>5452.99</v>
      </c>
      <c r="H67" s="55">
        <f t="shared" si="23"/>
        <v>738.09</v>
      </c>
      <c r="I67" s="55">
        <f t="shared" si="23"/>
        <v>5438.7</v>
      </c>
      <c r="J67" s="55">
        <f t="shared" si="23"/>
        <v>467.61</v>
      </c>
      <c r="K67" s="55">
        <f t="shared" si="23"/>
        <v>2126.77</v>
      </c>
      <c r="L67" s="55">
        <f t="shared" si="23"/>
        <v>4496.33</v>
      </c>
      <c r="M67" s="55">
        <f t="shared" si="22"/>
        <v>1369.51</v>
      </c>
      <c r="N67" s="55">
        <f t="shared" si="22"/>
        <v>3300.63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41703.9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12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2960.17</v>
      </c>
      <c r="C69" s="57">
        <f t="shared" ref="C69:AG69" si="25">+C67+C68</f>
        <v>5577.51</v>
      </c>
      <c r="D69" s="57">
        <f t="shared" si="25"/>
        <v>2970.89</v>
      </c>
      <c r="E69" s="57">
        <f t="shared" si="25"/>
        <v>4036.34</v>
      </c>
      <c r="F69" s="57">
        <f t="shared" si="25"/>
        <v>2768.36</v>
      </c>
      <c r="G69" s="57">
        <f t="shared" si="25"/>
        <v>5452.99</v>
      </c>
      <c r="H69" s="57">
        <f t="shared" si="25"/>
        <v>738.09</v>
      </c>
      <c r="I69" s="57">
        <f t="shared" si="25"/>
        <v>5450.7</v>
      </c>
      <c r="J69" s="57">
        <f t="shared" si="25"/>
        <v>467.61</v>
      </c>
      <c r="K69" s="57">
        <f t="shared" si="25"/>
        <v>2126.77</v>
      </c>
      <c r="L69" s="57">
        <f t="shared" si="25"/>
        <v>4496.33</v>
      </c>
      <c r="M69" s="57">
        <f t="shared" si="25"/>
        <v>1369.51</v>
      </c>
      <c r="N69" s="57">
        <f t="shared" si="25"/>
        <v>3300.63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41715.9</v>
      </c>
    </row>
    <row r="70" spans="1:34" customFormat="1" ht="15" customHeight="1" x14ac:dyDescent="0.25">
      <c r="A70" s="56" t="s">
        <v>95</v>
      </c>
      <c r="B70" s="55">
        <f t="shared" ref="B70:AG70" si="26">+B64-B69</f>
        <v>2.1299999999996544</v>
      </c>
      <c r="C70" s="55">
        <f t="shared" si="26"/>
        <v>2.6400000000003274</v>
      </c>
      <c r="D70" s="55">
        <f t="shared" si="26"/>
        <v>0.87000000000034561</v>
      </c>
      <c r="E70" s="55">
        <f t="shared" si="26"/>
        <v>1.5600000000004002</v>
      </c>
      <c r="F70" s="55">
        <f t="shared" si="26"/>
        <v>0.44000000000005457</v>
      </c>
      <c r="G70" s="55">
        <f t="shared" si="26"/>
        <v>1.160000000000764</v>
      </c>
      <c r="H70" s="55">
        <f t="shared" si="26"/>
        <v>12.379999999999995</v>
      </c>
      <c r="I70" s="55">
        <f t="shared" si="26"/>
        <v>0.97000000000025466</v>
      </c>
      <c r="J70" s="55">
        <f t="shared" si="26"/>
        <v>-0.31999999999999318</v>
      </c>
      <c r="K70" s="55">
        <f t="shared" si="26"/>
        <v>5.4400000000000546</v>
      </c>
      <c r="L70" s="55">
        <f t="shared" si="26"/>
        <v>4.3522000000002663</v>
      </c>
      <c r="M70" s="55">
        <f t="shared" si="26"/>
        <v>1.8999999999998636</v>
      </c>
      <c r="N70" s="55">
        <f t="shared" si="26"/>
        <v>1.3605999999999767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34.882800000001964</v>
      </c>
    </row>
    <row r="71" spans="1:34" ht="112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 t="s">
        <v>124</v>
      </c>
      <c r="I71" s="14"/>
      <c r="J71" s="14"/>
      <c r="K71" s="14"/>
      <c r="L71" s="14" t="s">
        <v>123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63" sqref="AI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44785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>
        <v>5.95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2707.03</v>
      </c>
      <c r="C12" s="25">
        <v>2733.5</v>
      </c>
      <c r="D12" s="25">
        <v>223.79</v>
      </c>
      <c r="E12" s="25">
        <v>3510.5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9174.82</v>
      </c>
      <c r="AI12" s="25">
        <v>9084.01</v>
      </c>
      <c r="AJ12" s="66">
        <f>+AI12-AH12</f>
        <v>-90.809999999999491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90</v>
      </c>
      <c r="C15" s="22">
        <v>54</v>
      </c>
      <c r="D15" s="22">
        <v>14.5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158.5</v>
      </c>
    </row>
    <row r="16" spans="1:36" s="31" customFormat="1" x14ac:dyDescent="0.25">
      <c r="A16" s="29" t="s">
        <v>20</v>
      </c>
      <c r="B16" s="30">
        <v>0</v>
      </c>
      <c r="C16" s="30">
        <v>83</v>
      </c>
      <c r="D16" s="30">
        <v>0</v>
      </c>
      <c r="E16" s="30">
        <v>146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229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496.34000000000003</v>
      </c>
      <c r="D17" s="21">
        <f t="shared" ref="D17:AG17" si="2">D16*$B$8</f>
        <v>0</v>
      </c>
      <c r="E17" s="21">
        <f t="shared" si="2"/>
        <v>873.08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1369.42</v>
      </c>
    </row>
    <row r="18" spans="1:36" s="31" customFormat="1" x14ac:dyDescent="0.25">
      <c r="A18" s="29" t="s">
        <v>23</v>
      </c>
      <c r="B18" s="32">
        <v>130</v>
      </c>
      <c r="C18" s="32">
        <v>68</v>
      </c>
      <c r="D18" s="32">
        <v>9</v>
      </c>
      <c r="E18" s="32">
        <v>124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331</v>
      </c>
      <c r="AJ18" s="67"/>
    </row>
    <row r="19" spans="1:36" customFormat="1" x14ac:dyDescent="0.25">
      <c r="A19" s="45" t="s">
        <v>27</v>
      </c>
      <c r="B19" s="21">
        <f>B18*$B$9</f>
        <v>773.5</v>
      </c>
      <c r="C19" s="21">
        <f t="shared" ref="C19:AG19" si="3">C18*$B$9</f>
        <v>404.6</v>
      </c>
      <c r="D19" s="21">
        <f t="shared" si="3"/>
        <v>53.550000000000004</v>
      </c>
      <c r="E19" s="21">
        <f t="shared" si="3"/>
        <v>737.80000000000007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1969.4499999999998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130</v>
      </c>
      <c r="C22" s="19">
        <f t="shared" ref="C22:AG23" si="5">+C16+C18+C20</f>
        <v>151</v>
      </c>
      <c r="D22" s="19">
        <f t="shared" si="5"/>
        <v>9</v>
      </c>
      <c r="E22" s="19">
        <f t="shared" si="5"/>
        <v>270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560</v>
      </c>
    </row>
    <row r="23" spans="1:36" customFormat="1" x14ac:dyDescent="0.25">
      <c r="A23" s="46" t="s">
        <v>26</v>
      </c>
      <c r="B23" s="18">
        <f>+B17+B19+B21</f>
        <v>773.5</v>
      </c>
      <c r="C23" s="18">
        <f t="shared" si="5"/>
        <v>900.94</v>
      </c>
      <c r="D23" s="18">
        <f t="shared" si="5"/>
        <v>53.550000000000004</v>
      </c>
      <c r="E23" s="18">
        <f t="shared" si="5"/>
        <v>1610.88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3338.87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>
        <v>12.96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12.96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77.500800000000012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77.500800000000012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12.96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12.96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77.500800000000012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77.500800000000012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1328.34</v>
      </c>
      <c r="C49" s="43">
        <v>1191.55</v>
      </c>
      <c r="D49" s="43">
        <v>124.13</v>
      </c>
      <c r="E49" s="43">
        <v>1197.28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3841.3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517.83000000000004</v>
      </c>
      <c r="C53" s="43">
        <v>451.85</v>
      </c>
      <c r="D53" s="43">
        <v>32.28</v>
      </c>
      <c r="E53" s="43">
        <v>634.92999999999995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1636.8899999999999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>
        <v>134.66999999999999</v>
      </c>
      <c r="D55" s="43">
        <v>0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134.66999999999999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2709.67</v>
      </c>
      <c r="C64" s="51">
        <f t="shared" ref="C64:AG64" si="21">+C15+C23+C31+C39+C47+C48+C49+C50+C51+C52+C53+C54+C55+C56+C57+C58+C59+C60+C61+C62+C63</f>
        <v>2733.0099999999998</v>
      </c>
      <c r="D64" s="51">
        <f t="shared" si="21"/>
        <v>224.46</v>
      </c>
      <c r="E64" s="51">
        <f t="shared" si="21"/>
        <v>3520.5907999999999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9187.7308000000012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2707.03</v>
      </c>
      <c r="C67" s="55">
        <f t="shared" ref="C67:L67" si="23">C12</f>
        <v>2733.5</v>
      </c>
      <c r="D67" s="55">
        <f t="shared" si="23"/>
        <v>223.79</v>
      </c>
      <c r="E67" s="55">
        <f t="shared" si="23"/>
        <v>3510.5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9174.82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2707.03</v>
      </c>
      <c r="C69" s="57">
        <f t="shared" ref="C69:AG69" si="25">+C67+C68</f>
        <v>2733.5</v>
      </c>
      <c r="D69" s="57">
        <f t="shared" si="25"/>
        <v>223.79</v>
      </c>
      <c r="E69" s="57">
        <f t="shared" si="25"/>
        <v>3510.5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9174.82</v>
      </c>
    </row>
    <row r="70" spans="1:34" customFormat="1" ht="15" customHeight="1" x14ac:dyDescent="0.25">
      <c r="A70" s="56" t="s">
        <v>95</v>
      </c>
      <c r="B70" s="55">
        <f t="shared" ref="B70:AG70" si="26">+B64-B69</f>
        <v>2.6399999999998727</v>
      </c>
      <c r="C70" s="55">
        <f t="shared" si="26"/>
        <v>-0.49000000000023647</v>
      </c>
      <c r="D70" s="55">
        <f t="shared" si="26"/>
        <v>0.67000000000001592</v>
      </c>
      <c r="E70" s="55">
        <f t="shared" si="26"/>
        <v>10.090799999999945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12.910799999999597</v>
      </c>
    </row>
    <row r="71" spans="1:34" ht="95.25" customHeight="1" x14ac:dyDescent="0.25">
      <c r="A71" s="74" t="s">
        <v>96</v>
      </c>
      <c r="B71" s="14"/>
      <c r="C71" s="14"/>
      <c r="D71" s="14"/>
      <c r="E71" s="14" t="s">
        <v>126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D9" sqref="D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6.15</v>
      </c>
    </row>
    <row r="9" spans="1:36" x14ac:dyDescent="0.25">
      <c r="A9" s="1" t="s">
        <v>22</v>
      </c>
      <c r="B9" s="23">
        <v>5.95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4426.82</v>
      </c>
      <c r="C12" s="25">
        <v>4347.72</v>
      </c>
      <c r="D12" s="25">
        <v>1769.1</v>
      </c>
      <c r="E12" s="25">
        <v>131.85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10675.490000000002</v>
      </c>
      <c r="AI12" s="25">
        <v>10608.81</v>
      </c>
      <c r="AJ12" s="66">
        <f>+AI12-AH12</f>
        <v>-66.68000000000211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676.5</v>
      </c>
      <c r="C15" s="22">
        <v>523</v>
      </c>
      <c r="D15" s="22">
        <v>276.5</v>
      </c>
      <c r="E15" s="22">
        <v>25.5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1501.5</v>
      </c>
    </row>
    <row r="16" spans="1:36" s="31" customFormat="1" x14ac:dyDescent="0.25">
      <c r="A16" s="29" t="s">
        <v>20</v>
      </c>
      <c r="B16" s="30">
        <v>63</v>
      </c>
      <c r="C16" s="30">
        <v>22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85</v>
      </c>
      <c r="AJ16" s="67"/>
    </row>
    <row r="17" spans="1:36" customFormat="1" x14ac:dyDescent="0.25">
      <c r="A17" s="45" t="s">
        <v>27</v>
      </c>
      <c r="B17" s="21">
        <f>B16*$B$8</f>
        <v>376.74</v>
      </c>
      <c r="C17" s="21">
        <f>C16*$B$8</f>
        <v>131.56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508.3</v>
      </c>
    </row>
    <row r="18" spans="1:36" s="31" customFormat="1" x14ac:dyDescent="0.25">
      <c r="A18" s="29" t="s">
        <v>23</v>
      </c>
      <c r="B18" s="32">
        <v>145</v>
      </c>
      <c r="C18" s="32">
        <v>168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313</v>
      </c>
      <c r="AJ18" s="67"/>
    </row>
    <row r="19" spans="1:36" customFormat="1" x14ac:dyDescent="0.25">
      <c r="A19" s="45" t="s">
        <v>27</v>
      </c>
      <c r="B19" s="21">
        <f>B18*$B$9</f>
        <v>862.75</v>
      </c>
      <c r="C19" s="21">
        <f t="shared" ref="C19:AG19" si="3">C18*$B$9</f>
        <v>999.6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1862.35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208</v>
      </c>
      <c r="C22" s="19">
        <f t="shared" ref="C22:AG23" si="5">+C16+C18+C20</f>
        <v>190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398</v>
      </c>
    </row>
    <row r="23" spans="1:36" customFormat="1" x14ac:dyDescent="0.25">
      <c r="A23" s="46" t="s">
        <v>26</v>
      </c>
      <c r="B23" s="18">
        <f>+B17+B19+B21</f>
        <v>1239.49</v>
      </c>
      <c r="C23" s="18">
        <f t="shared" si="5"/>
        <v>1131.1600000000001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2370.65</v>
      </c>
    </row>
    <row r="24" spans="1:36" x14ac:dyDescent="0.25">
      <c r="A24" s="13" t="s">
        <v>28</v>
      </c>
      <c r="B24" s="33"/>
      <c r="C24" s="33">
        <v>20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20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123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123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20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123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123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>
        <v>30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30</v>
      </c>
    </row>
    <row r="35" spans="1:34" customFormat="1" x14ac:dyDescent="0.25">
      <c r="A35" s="45" t="s">
        <v>35</v>
      </c>
      <c r="B35" s="21">
        <f>B34*$B$9</f>
        <v>178.5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178.5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30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30</v>
      </c>
    </row>
    <row r="39" spans="1:34" customFormat="1" x14ac:dyDescent="0.25">
      <c r="A39" s="46" t="s">
        <v>42</v>
      </c>
      <c r="B39" s="18">
        <f>+B33+B35+B37</f>
        <v>178.5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178.5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1877.42</v>
      </c>
      <c r="C49" s="43">
        <v>1639.63</v>
      </c>
      <c r="D49" s="43">
        <v>1249.68</v>
      </c>
      <c r="E49" s="43">
        <v>96.36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4863.09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414.06</v>
      </c>
      <c r="C53" s="43">
        <v>918.8</v>
      </c>
      <c r="D53" s="43">
        <v>244.87</v>
      </c>
      <c r="E53" s="43">
        <v>10.119999999999999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1587.85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45.93</v>
      </c>
      <c r="C55" s="43">
        <v>14.88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60.81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4431.9000000000005</v>
      </c>
      <c r="C64" s="51">
        <f t="shared" ref="C64:AG64" si="21">+C15+C23+C31+C39+C47+C48+C49+C50+C51+C52+C53+C54+C55+C56+C57+C58+C59+C60+C61+C62+C63</f>
        <v>4350.47</v>
      </c>
      <c r="D64" s="51">
        <f t="shared" si="21"/>
        <v>1771.0500000000002</v>
      </c>
      <c r="E64" s="51">
        <f t="shared" si="21"/>
        <v>131.97999999999999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10685.400000000001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4426.82</v>
      </c>
      <c r="C67" s="55">
        <f t="shared" ref="C67:L67" si="23">C12</f>
        <v>4347.72</v>
      </c>
      <c r="D67" s="55">
        <f t="shared" si="23"/>
        <v>1769.1</v>
      </c>
      <c r="E67" s="55">
        <f t="shared" si="23"/>
        <v>131.85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10675.490000000002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4426.82</v>
      </c>
      <c r="C69" s="57">
        <f t="shared" ref="C69:AG69" si="25">+C67+C68</f>
        <v>4347.72</v>
      </c>
      <c r="D69" s="57">
        <f t="shared" si="25"/>
        <v>1769.1</v>
      </c>
      <c r="E69" s="57">
        <f t="shared" si="25"/>
        <v>131.85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10675.490000000002</v>
      </c>
    </row>
    <row r="70" spans="1:34" customFormat="1" ht="15" customHeight="1" x14ac:dyDescent="0.25">
      <c r="A70" s="56" t="s">
        <v>95</v>
      </c>
      <c r="B70" s="55">
        <f t="shared" ref="B70:AG70" si="26">+B64-B69</f>
        <v>5.0800000000008367</v>
      </c>
      <c r="C70" s="55">
        <f t="shared" si="26"/>
        <v>2.75</v>
      </c>
      <c r="D70" s="55">
        <f t="shared" si="26"/>
        <v>1.9500000000002728</v>
      </c>
      <c r="E70" s="55">
        <f t="shared" si="26"/>
        <v>0.12999999999999545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9.910000000001105</v>
      </c>
    </row>
    <row r="71" spans="1:34" ht="107.25" customHeight="1" x14ac:dyDescent="0.25">
      <c r="A71" s="74" t="s">
        <v>96</v>
      </c>
      <c r="B71" s="14"/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9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>
        <v>5.95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56</v>
      </c>
      <c r="C11" s="5" t="s">
        <v>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975.59</v>
      </c>
      <c r="C12" s="25">
        <v>1311.12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2286.71</v>
      </c>
      <c r="AI12" s="25">
        <v>2256.92</v>
      </c>
      <c r="AJ12" s="66">
        <f>+AI12-AH12</f>
        <v>-29.789999999999964</v>
      </c>
    </row>
    <row r="13" spans="1:36" ht="19.5" customHeight="1" x14ac:dyDescent="0.25">
      <c r="A13" s="24" t="s">
        <v>117</v>
      </c>
      <c r="B13" s="25">
        <v>36</v>
      </c>
      <c r="C13" s="25">
        <v>12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48</v>
      </c>
      <c r="AI13" s="25"/>
      <c r="AJ13" s="66">
        <f>+AI13-AH13</f>
        <v>-48</v>
      </c>
    </row>
    <row r="14" spans="1:36" ht="19.5" customHeight="1" x14ac:dyDescent="0.25">
      <c r="A14" s="24" t="s">
        <v>118</v>
      </c>
      <c r="B14" s="25">
        <v>36</v>
      </c>
      <c r="C14" s="25">
        <v>12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48</v>
      </c>
      <c r="AI14" s="25"/>
      <c r="AJ14" s="66">
        <f>+AI14-AH14</f>
        <v>-48</v>
      </c>
    </row>
    <row r="15" spans="1:36" x14ac:dyDescent="0.25">
      <c r="A15" s="13" t="s">
        <v>0</v>
      </c>
      <c r="B15" s="22">
        <v>81</v>
      </c>
      <c r="C15" s="22">
        <v>144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225</v>
      </c>
    </row>
    <row r="16" spans="1:36" s="31" customFormat="1" x14ac:dyDescent="0.25">
      <c r="A16" s="29" t="s">
        <v>20</v>
      </c>
      <c r="B16" s="30"/>
      <c r="C16" s="30">
        <v>42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42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251.16000000000003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251.16000000000003</v>
      </c>
    </row>
    <row r="18" spans="1:36" s="31" customFormat="1" x14ac:dyDescent="0.25">
      <c r="A18" s="29" t="s">
        <v>23</v>
      </c>
      <c r="B18" s="32">
        <v>63</v>
      </c>
      <c r="C18" s="32">
        <v>80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143</v>
      </c>
      <c r="AJ18" s="67"/>
    </row>
    <row r="19" spans="1:36" customFormat="1" x14ac:dyDescent="0.25">
      <c r="A19" s="45" t="s">
        <v>27</v>
      </c>
      <c r="B19" s="21">
        <f>B18*$B$9</f>
        <v>374.85</v>
      </c>
      <c r="C19" s="21">
        <f t="shared" ref="C19:AG19" si="3">C18*$B$9</f>
        <v>476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850.85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63</v>
      </c>
      <c r="C22" s="19">
        <f t="shared" ref="C22:AG23" si="5">+C16+C18+C20</f>
        <v>122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185</v>
      </c>
    </row>
    <row r="23" spans="1:36" customFormat="1" x14ac:dyDescent="0.25">
      <c r="A23" s="46" t="s">
        <v>26</v>
      </c>
      <c r="B23" s="18">
        <f>+B17+B19+B21</f>
        <v>374.85</v>
      </c>
      <c r="C23" s="18">
        <f t="shared" si="5"/>
        <v>727.16000000000008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1102.0100000000002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513.30999999999995</v>
      </c>
      <c r="C49" s="43">
        <v>426.11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939.42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83.05</v>
      </c>
      <c r="C53" s="43">
        <v>38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121.05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1052.21</v>
      </c>
      <c r="C64" s="51">
        <f t="shared" ref="C64:AG64" si="21">+C15+C23+C31+C39+C47+C48+C49+C50+C51+C52+C53+C54+C55+C56+C57+C58+C59+C60+C61+C62+C63</f>
        <v>1335.27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2387.48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N</v>
      </c>
      <c r="C66" s="53" t="str">
        <f>C11</f>
        <v>CAJA 2 D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975.59</v>
      </c>
      <c r="C67" s="55">
        <f t="shared" ref="C67:L67" si="23">C12</f>
        <v>1311.12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2286.71</v>
      </c>
    </row>
    <row r="68" spans="1:34" customFormat="1" x14ac:dyDescent="0.25">
      <c r="A68" s="56" t="s">
        <v>93</v>
      </c>
      <c r="B68" s="57">
        <f t="shared" ref="B68:AG68" si="24">+B13+B14</f>
        <v>72</v>
      </c>
      <c r="C68" s="57">
        <f t="shared" si="24"/>
        <v>24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96</v>
      </c>
    </row>
    <row r="69" spans="1:34" customFormat="1" x14ac:dyDescent="0.25">
      <c r="A69" s="56" t="s">
        <v>94</v>
      </c>
      <c r="B69" s="57">
        <f>+B67+B68</f>
        <v>1047.5900000000001</v>
      </c>
      <c r="C69" s="57">
        <f t="shared" ref="C69:AG69" si="25">+C67+C68</f>
        <v>1335.12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2382.71</v>
      </c>
    </row>
    <row r="70" spans="1:34" customFormat="1" ht="15" customHeight="1" x14ac:dyDescent="0.25">
      <c r="A70" s="56" t="s">
        <v>95</v>
      </c>
      <c r="B70" s="55">
        <f t="shared" ref="B70:AG70" si="26">+B64-B69</f>
        <v>4.6199999999998909</v>
      </c>
      <c r="C70" s="55">
        <f t="shared" si="26"/>
        <v>0.15000000000009095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4.7699999999999818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/>
    </row>
    <row r="9" spans="1:36" x14ac:dyDescent="0.25">
      <c r="A9" s="1" t="s">
        <v>22</v>
      </c>
      <c r="B9" s="23">
        <v>5.95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698.98</v>
      </c>
      <c r="C12" s="25">
        <v>4093.39</v>
      </c>
      <c r="D12" s="25">
        <v>182.1</v>
      </c>
      <c r="E12" s="25">
        <v>1993.4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6967.8700000000008</v>
      </c>
      <c r="AI12" s="25">
        <v>6967.87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55</v>
      </c>
      <c r="C15" s="22">
        <v>231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286</v>
      </c>
    </row>
    <row r="16" spans="1:36" s="31" customFormat="1" x14ac:dyDescent="0.25">
      <c r="A16" s="29" t="s">
        <v>20</v>
      </c>
      <c r="B16" s="30"/>
      <c r="C16" s="30">
        <v>356</v>
      </c>
      <c r="D16" s="30"/>
      <c r="E16" s="30">
        <v>156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512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2128.88</v>
      </c>
      <c r="D17" s="21">
        <f t="shared" ref="D17:AG17" si="2">D16*$B$8</f>
        <v>0</v>
      </c>
      <c r="E17" s="21">
        <f t="shared" si="2"/>
        <v>932.88000000000011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3061.76</v>
      </c>
    </row>
    <row r="18" spans="1:36" s="31" customFormat="1" x14ac:dyDescent="0.25">
      <c r="A18" s="29" t="s">
        <v>23</v>
      </c>
      <c r="B18" s="32">
        <v>38</v>
      </c>
      <c r="C18" s="32"/>
      <c r="D18" s="32">
        <v>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43</v>
      </c>
      <c r="AJ18" s="67"/>
    </row>
    <row r="19" spans="1:36" customFormat="1" x14ac:dyDescent="0.25">
      <c r="A19" s="45" t="s">
        <v>27</v>
      </c>
      <c r="B19" s="21">
        <f>B18*$B$9</f>
        <v>226.1</v>
      </c>
      <c r="C19" s="21">
        <f t="shared" ref="C19:AG19" si="3">C18*$B$9</f>
        <v>0</v>
      </c>
      <c r="D19" s="21">
        <f t="shared" si="3"/>
        <v>29.75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255.85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38</v>
      </c>
      <c r="C22" s="19">
        <f t="shared" ref="C22:AG23" si="5">+C16+C18+C20</f>
        <v>356</v>
      </c>
      <c r="D22" s="19">
        <f t="shared" si="5"/>
        <v>5</v>
      </c>
      <c r="E22" s="19">
        <f t="shared" si="5"/>
        <v>156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555</v>
      </c>
    </row>
    <row r="23" spans="1:36" customFormat="1" x14ac:dyDescent="0.25">
      <c r="A23" s="46" t="s">
        <v>26</v>
      </c>
      <c r="B23" s="18">
        <f>+B17+B19+B21</f>
        <v>226.1</v>
      </c>
      <c r="C23" s="18">
        <f t="shared" si="5"/>
        <v>2128.88</v>
      </c>
      <c r="D23" s="18">
        <f t="shared" si="5"/>
        <v>29.75</v>
      </c>
      <c r="E23" s="18">
        <f t="shared" si="5"/>
        <v>932.88000000000011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3317.61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13.98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13.98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83.600400000000008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83.600400000000008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13.98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13.98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83.600400000000008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83.600400000000008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421.09</v>
      </c>
      <c r="C49" s="43">
        <v>1456.93</v>
      </c>
      <c r="D49" s="43">
        <v>155.93</v>
      </c>
      <c r="E49" s="43">
        <v>1069.8599999999999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3103.81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182.53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182.53</v>
      </c>
    </row>
    <row r="54" spans="1:34" x14ac:dyDescent="0.25">
      <c r="A54" s="17" t="s">
        <v>114</v>
      </c>
      <c r="B54" s="43"/>
      <c r="C54" s="43">
        <v>15.41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15.41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702.19</v>
      </c>
      <c r="C64" s="51">
        <f t="shared" ref="C64:AG64" si="21">+C15+C23+C31+C39+C47+C48+C49+C50+C51+C52+C53+C54+C55+C56+C57+C58+C59+C60+C61+C62+C63</f>
        <v>4098.3504000000003</v>
      </c>
      <c r="D64" s="51">
        <f t="shared" si="21"/>
        <v>185.68</v>
      </c>
      <c r="E64" s="51">
        <f t="shared" si="21"/>
        <v>2002.74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6988.9603999999999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698.98</v>
      </c>
      <c r="C67" s="55">
        <f t="shared" ref="C67:L67" si="23">C12</f>
        <v>4093.39</v>
      </c>
      <c r="D67" s="55">
        <f t="shared" si="23"/>
        <v>182.1</v>
      </c>
      <c r="E67" s="55">
        <f t="shared" si="23"/>
        <v>1993.4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6967.8700000000008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698.98</v>
      </c>
      <c r="C69" s="57">
        <f t="shared" ref="C69:AG69" si="25">+C67+C68</f>
        <v>4093.39</v>
      </c>
      <c r="D69" s="57">
        <f t="shared" si="25"/>
        <v>182.1</v>
      </c>
      <c r="E69" s="57">
        <f t="shared" si="25"/>
        <v>1993.4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6967.8700000000008</v>
      </c>
    </row>
    <row r="70" spans="1:34" customFormat="1" ht="15" customHeight="1" x14ac:dyDescent="0.25">
      <c r="A70" s="56" t="s">
        <v>95</v>
      </c>
      <c r="B70" s="55">
        <f t="shared" ref="B70:AG70" si="26">+B64-B69</f>
        <v>3.2100000000000364</v>
      </c>
      <c r="C70" s="55">
        <f t="shared" si="26"/>
        <v>4.9604000000003907</v>
      </c>
      <c r="D70" s="55">
        <f t="shared" si="26"/>
        <v>3.5800000000000125</v>
      </c>
      <c r="E70" s="55">
        <f t="shared" si="26"/>
        <v>9.3399999999999181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21.090400000000358</v>
      </c>
    </row>
    <row r="71" spans="1:34" ht="96" customHeight="1" x14ac:dyDescent="0.25">
      <c r="A71" s="74" t="s">
        <v>96</v>
      </c>
      <c r="B71" s="14"/>
      <c r="C71" s="14"/>
      <c r="D71" s="14" t="s">
        <v>127</v>
      </c>
      <c r="E71" s="14" t="s">
        <v>128</v>
      </c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5.98</v>
      </c>
      <c r="C8" s="1" t="s">
        <v>38</v>
      </c>
      <c r="D8" s="2">
        <v>6.15</v>
      </c>
    </row>
    <row r="9" spans="1:36" x14ac:dyDescent="0.25">
      <c r="A9" s="1" t="s">
        <v>22</v>
      </c>
      <c r="B9" s="23">
        <v>5.95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58</v>
      </c>
      <c r="F11" s="5" t="s">
        <v>56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4149.4399999999996</v>
      </c>
      <c r="C12" s="25">
        <v>2390.89</v>
      </c>
      <c r="D12" s="25">
        <v>5286.64</v>
      </c>
      <c r="E12" s="25">
        <v>5991.84</v>
      </c>
      <c r="F12" s="25">
        <v>1316.95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19135.760000000002</v>
      </c>
      <c r="AI12" s="25">
        <v>18977.86</v>
      </c>
      <c r="AJ12" s="66">
        <f>+AI12-AH12</f>
        <v>-157.90000000000146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383</v>
      </c>
      <c r="C15" s="22">
        <v>31.5</v>
      </c>
      <c r="D15" s="22">
        <v>322</v>
      </c>
      <c r="E15" s="22">
        <v>383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1119.5</v>
      </c>
    </row>
    <row r="16" spans="1:36" s="31" customFormat="1" x14ac:dyDescent="0.25">
      <c r="A16" s="29" t="s">
        <v>20</v>
      </c>
      <c r="B16" s="30"/>
      <c r="C16" s="30"/>
      <c r="D16" s="30">
        <v>77</v>
      </c>
      <c r="E16" s="30">
        <v>150</v>
      </c>
      <c r="F16" s="30">
        <v>18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245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460.46000000000004</v>
      </c>
      <c r="E17" s="21">
        <f t="shared" si="2"/>
        <v>897.00000000000011</v>
      </c>
      <c r="F17" s="21">
        <f t="shared" si="2"/>
        <v>107.64000000000001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1465.1000000000001</v>
      </c>
    </row>
    <row r="18" spans="1:36" s="31" customFormat="1" x14ac:dyDescent="0.25">
      <c r="A18" s="29" t="s">
        <v>23</v>
      </c>
      <c r="B18" s="32">
        <v>150</v>
      </c>
      <c r="C18" s="32">
        <v>117</v>
      </c>
      <c r="D18" s="32">
        <v>160</v>
      </c>
      <c r="E18" s="32">
        <v>279</v>
      </c>
      <c r="F18" s="32">
        <v>40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746</v>
      </c>
      <c r="AJ18" s="67"/>
    </row>
    <row r="19" spans="1:36" customFormat="1" x14ac:dyDescent="0.25">
      <c r="A19" s="45" t="s">
        <v>27</v>
      </c>
      <c r="B19" s="21">
        <f>B18*$B$9</f>
        <v>892.5</v>
      </c>
      <c r="C19" s="21">
        <f t="shared" ref="C19:AG19" si="3">C18*$B$9</f>
        <v>696.15</v>
      </c>
      <c r="D19" s="21">
        <f t="shared" si="3"/>
        <v>952</v>
      </c>
      <c r="E19" s="21">
        <f t="shared" si="3"/>
        <v>1660.05</v>
      </c>
      <c r="F19" s="21">
        <f t="shared" si="3"/>
        <v>238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4438.7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150</v>
      </c>
      <c r="C22" s="19">
        <f t="shared" ref="C22:AG23" si="5">+C16+C18+C20</f>
        <v>117</v>
      </c>
      <c r="D22" s="19">
        <f t="shared" si="5"/>
        <v>237</v>
      </c>
      <c r="E22" s="19">
        <f t="shared" si="5"/>
        <v>429</v>
      </c>
      <c r="F22" s="19">
        <f t="shared" si="5"/>
        <v>58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991</v>
      </c>
    </row>
    <row r="23" spans="1:36" customFormat="1" x14ac:dyDescent="0.25">
      <c r="A23" s="46" t="s">
        <v>26</v>
      </c>
      <c r="B23" s="18">
        <f>+B17+B19+B21</f>
        <v>892.5</v>
      </c>
      <c r="C23" s="18">
        <f t="shared" si="5"/>
        <v>696.15</v>
      </c>
      <c r="D23" s="18">
        <f t="shared" si="5"/>
        <v>1412.46</v>
      </c>
      <c r="E23" s="18">
        <f t="shared" si="5"/>
        <v>2557.0500000000002</v>
      </c>
      <c r="F23" s="18">
        <f t="shared" si="5"/>
        <v>345.64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5903.8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2198.63</v>
      </c>
      <c r="C49" s="43"/>
      <c r="D49" s="43">
        <v>2687.41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4886.04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>
        <v>1514.16</v>
      </c>
      <c r="D52" s="43"/>
      <c r="E52" s="43">
        <v>2736.32</v>
      </c>
      <c r="F52" s="43">
        <v>950.5</v>
      </c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5200.9800000000005</v>
      </c>
    </row>
    <row r="53" spans="1:34" x14ac:dyDescent="0.25">
      <c r="A53" s="17" t="s">
        <v>18</v>
      </c>
      <c r="B53" s="43">
        <v>247.72</v>
      </c>
      <c r="C53" s="43">
        <v>151.68</v>
      </c>
      <c r="D53" s="43">
        <v>835.13</v>
      </c>
      <c r="E53" s="43">
        <v>329.58</v>
      </c>
      <c r="F53" s="43">
        <v>37.340000000000003</v>
      </c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1601.4499999999998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433.39</v>
      </c>
      <c r="C55" s="43"/>
      <c r="D55" s="43">
        <v>36.29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469.68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4155.24</v>
      </c>
      <c r="C64" s="51">
        <f t="shared" ref="C64:AG64" si="21">+C15+C23+C31+C39+C47+C48+C49+C50+C51+C52+C53+C54+C55+C56+C57+C58+C59+C60+C61+C62+C63</f>
        <v>2393.4899999999998</v>
      </c>
      <c r="D64" s="51">
        <f t="shared" si="21"/>
        <v>5293.29</v>
      </c>
      <c r="E64" s="51">
        <f t="shared" si="21"/>
        <v>6005.9500000000007</v>
      </c>
      <c r="F64" s="51">
        <f t="shared" si="21"/>
        <v>1333.4799999999998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19181.45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3 N</v>
      </c>
      <c r="F66" s="53" t="str">
        <f t="shared" si="22"/>
        <v>CAJA 2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4149.4399999999996</v>
      </c>
      <c r="C67" s="55">
        <f t="shared" ref="C67:L67" si="23">C12</f>
        <v>2390.89</v>
      </c>
      <c r="D67" s="55">
        <f t="shared" si="23"/>
        <v>5286.64</v>
      </c>
      <c r="E67" s="55">
        <f t="shared" si="23"/>
        <v>5991.84</v>
      </c>
      <c r="F67" s="55">
        <f t="shared" si="23"/>
        <v>1316.95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19135.760000000002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4149.4399999999996</v>
      </c>
      <c r="C69" s="57">
        <f t="shared" ref="C69:AG69" si="25">+C67+C68</f>
        <v>2390.89</v>
      </c>
      <c r="D69" s="57">
        <f t="shared" si="25"/>
        <v>5286.64</v>
      </c>
      <c r="E69" s="57">
        <f t="shared" si="25"/>
        <v>5991.84</v>
      </c>
      <c r="F69" s="57">
        <f t="shared" si="25"/>
        <v>1316.95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19135.760000000002</v>
      </c>
    </row>
    <row r="70" spans="1:34" customFormat="1" ht="15" customHeight="1" x14ac:dyDescent="0.25">
      <c r="A70" s="56" t="s">
        <v>95</v>
      </c>
      <c r="B70" s="55">
        <f t="shared" ref="B70:AG70" si="26">+B64-B69</f>
        <v>5.8000000000001819</v>
      </c>
      <c r="C70" s="55">
        <f t="shared" si="26"/>
        <v>2.5999999999999091</v>
      </c>
      <c r="D70" s="55">
        <f t="shared" si="26"/>
        <v>6.6499999999996362</v>
      </c>
      <c r="E70" s="55">
        <f t="shared" si="26"/>
        <v>14.110000000000582</v>
      </c>
      <c r="F70" s="55">
        <f t="shared" si="26"/>
        <v>16.529999999999745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45.690000000000055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2022-08-15T15:10:50Z</dcterms:modified>
</cp:coreProperties>
</file>