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AGOSTO 2022\"/>
    </mc:Choice>
  </mc:AlternateContent>
  <bookViews>
    <workbookView xWindow="0" yWindow="0" windowWidth="19200" windowHeight="11505" firstSheet="3" activeTab="3"/>
  </bookViews>
  <sheets>
    <sheet name="Hoja1" sheetId="144" state="hidden" r:id="rId1"/>
    <sheet name="TOTALES" sheetId="145" r:id="rId2"/>
    <sheet name="FARMACIA" sheetId="40" r:id="rId3"/>
    <sheet name="MODELO" sheetId="146" r:id="rId4"/>
    <sheet name="EXQUISITECES" sheetId="147" r:id="rId5"/>
    <sheet name="HOYADA" sheetId="148" r:id="rId6"/>
    <sheet name="EXPRESS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7">BOCAS!$A$1:$H$67</definedName>
    <definedName name="_xlnm.Print_Area" localSheetId="6">EXPRESS!$A$1:$H$67</definedName>
    <definedName name="_xlnm.Print_Area" localSheetId="4">EXQUISITECES!$A$1:$H$67</definedName>
    <definedName name="_xlnm.Print_Area" localSheetId="2">FARMACIA!$A$1:$H$67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D31" i="149" l="1"/>
  <c r="H31" i="149"/>
  <c r="L31" i="149"/>
  <c r="P31" i="149"/>
  <c r="T31" i="149"/>
  <c r="X31" i="149"/>
  <c r="AB31" i="149"/>
  <c r="AF31" i="149"/>
  <c r="D31" i="150"/>
  <c r="H31" i="150"/>
  <c r="L31" i="150"/>
  <c r="P31" i="150"/>
  <c r="T31" i="150"/>
  <c r="X31" i="150"/>
  <c r="AF31" i="150"/>
  <c r="AB31" i="150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O47" i="149"/>
  <c r="Q47" i="149"/>
  <c r="S47" i="149"/>
  <c r="U47" i="149"/>
  <c r="U64" i="149" s="1"/>
  <c r="U70" i="149" s="1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O64" i="151" l="1"/>
  <c r="O70" i="151" s="1"/>
  <c r="G64" i="151"/>
  <c r="G70" i="151" s="1"/>
  <c r="AA64" i="151"/>
  <c r="AA70" i="151" s="1"/>
  <c r="S64" i="151"/>
  <c r="S70" i="151" s="1"/>
  <c r="K64" i="151"/>
  <c r="K70" i="151" s="1"/>
  <c r="C64" i="151"/>
  <c r="C70" i="151" s="1"/>
  <c r="AH23" i="149"/>
  <c r="F11" i="145" s="1"/>
  <c r="Y64" i="149"/>
  <c r="Y70" i="149" s="1"/>
  <c r="I64" i="149"/>
  <c r="I70" i="149" s="1"/>
  <c r="AG64" i="149"/>
  <c r="AG70" i="149" s="1"/>
  <c r="Q64" i="149"/>
  <c r="Q70" i="149" s="1"/>
  <c r="AC64" i="149"/>
  <c r="AC70" i="149" s="1"/>
  <c r="M64" i="149"/>
  <c r="M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B39" i="40"/>
  <c r="AD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A47" i="40" s="1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Y23" i="40" l="1"/>
  <c r="AE47" i="40"/>
  <c r="AF39" i="40"/>
  <c r="X39" i="40"/>
  <c r="AC23" i="40"/>
  <c r="AB47" i="40"/>
  <c r="AG23" i="40"/>
  <c r="U23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AD64" i="40" l="1"/>
  <c r="AD70" i="40" s="1"/>
  <c r="Y64" i="40"/>
  <c r="Y70" i="40" s="1"/>
  <c r="Z64" i="40"/>
  <c r="Z70" i="40" s="1"/>
  <c r="AA64" i="40"/>
  <c r="AA70" i="40" s="1"/>
  <c r="AB64" i="40"/>
  <c r="AB70" i="40" s="1"/>
  <c r="V64" i="40"/>
  <c r="L69" i="40"/>
  <c r="AE64" i="40"/>
  <c r="AE70" i="40" s="1"/>
  <c r="T64" i="40"/>
  <c r="X70" i="40"/>
  <c r="AF64" i="40"/>
  <c r="AF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I39" i="40"/>
  <c r="C46" i="40"/>
  <c r="D46" i="40"/>
  <c r="E46" i="40"/>
  <c r="F46" i="40"/>
  <c r="G46" i="40"/>
  <c r="H46" i="40"/>
  <c r="I46" i="40"/>
  <c r="J46" i="40"/>
  <c r="K46" i="40"/>
  <c r="L46" i="40"/>
  <c r="I47" i="40"/>
  <c r="B38" i="40"/>
  <c r="H39" i="40" l="1"/>
  <c r="J39" i="40"/>
  <c r="K47" i="40"/>
  <c r="G47" i="40"/>
  <c r="C47" i="40"/>
  <c r="G23" i="40"/>
  <c r="F39" i="40"/>
  <c r="E23" i="40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B23" i="40"/>
  <c r="E64" i="40" l="1"/>
  <c r="E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<sst xmlns="http://schemas.openxmlformats.org/spreadsheetml/2006/main" count="748" uniqueCount="130">
  <si>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</si>
  <si>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</si>
  <si>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</si>
  <si>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</si>
  <si>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</si>
  <si>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</si>
  <si>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</si>
  <si>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</si>
  <si>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</si>
  <si>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</si>
  <si>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</si>
  <si>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</si>
  <si>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</si>
  <si>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</si>
  <si>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</si>
  <si>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</si>
  <si>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</si>
  <si>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</si>
  <si>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</si>
  <si>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</si>
  <si>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</si>
  <si>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</si>
  <si>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</si>
  <si>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</si>
  <si>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</si>
  <si>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</si>
  <si>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</si>
  <si>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</si>
  <si>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</si>
  <si>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</si>
  <si>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</si>
  <si>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</si>
  <si>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</si>
  <si>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</si>
  <si>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</si>
  <si>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</si>
  <si>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</si>
  <si>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</si>
  <si>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</si>
  <si>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</si>
  <si>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</si>
  <si>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</si>
  <si>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</si>
  <si>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</si>
  <si>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</si>
  <si>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</si>
  <si>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</si>
  <si>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</si>
  <si>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</si>
  <si>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</si>
  <si>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</si>
  <si>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</si>
  <si>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</si>
  <si>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</si>
  <si>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</si>
  <si>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</si>
  <si>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</si>
  <si>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</si>
  <si>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</si>
  <si>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</si>
  <si>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</si>
  <si>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</si>
  <si>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</si>
  <si>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</si>
  <si>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</si>
  <si>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</si>
  <si>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</si>
  <si>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</si>
  <si>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</si>
  <si>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</si>
  <si>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</si>
  <si>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</si>
  <si>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</si>
  <si>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</si>
  <si>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</si>
  <si>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</si>
  <si>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</si>
  <si>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</si>
  <si>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</si>
  <si>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</si>
  <si>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</si>
  <si>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</si>
  <si>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</si>
  <si>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</si>
  <si>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</si>
  <si>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</si>
  <si>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</si>
  <si>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</si>
  <si>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</si>
  <si>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</si>
  <si>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</si>
  <si>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</si>
  <si>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</si>
  <si>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</si>
  <si>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</si>
  <si>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</si>
  <si>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</si>
  <si>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</si>
  <si>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</si>
  <si>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</si>
  <si>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</si>
  <si>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</si>
  <si>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</si>
  <si>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</si>
  <si>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</si>
  <si>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</si>
  <si>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</si>
  <si>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</si>
  <si>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</si>
  <si>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</si>
  <si>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</si>
  <si>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</si>
  <si>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</si>
  <si>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</si>
  <si>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</si>
  <si>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</si>
  <si>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</si>
  <si>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</si>
  <si>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</si>
  <si>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</si>
  <si>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</si>
  <si>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</si>
  <si>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</si>
  <si>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FALTANTE DE 10$</t>
  </si>
  <si>
    <t>SOBRANTE DE 2$</t>
  </si>
  <si>
    <t>compartio punto con caja #4</t>
  </si>
  <si>
    <t>faltante de 20$ cuenta cobrada por menos# 0635 287.00 bs</t>
  </si>
  <si>
    <t>FRAMACIA</t>
  </si>
  <si>
    <t>FONDO 6.00</t>
  </si>
  <si>
    <t>20$ NOTA ACREDITO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</si>
</sst>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FARMACIA!AH12</f>
        <v>2279.37</v>
      </c>
      <c r="C2" s="42">
        <f>MODELO!AH12</f>
        <v>39487.31</v>
      </c>
      <c r="D2" s="42">
        <f>EXQUISITECES!AH12</f>
        <v>13954.810000000001</v>
      </c>
      <c r="E2" s="42">
        <f>HOYADA!AH12</f>
        <v>14852.009999999998</v>
      </c>
      <c r="F2" s="42">
        <f>EXPRESS!AH12</f>
        <v>86554.450000000026</v>
      </c>
      <c r="G2" s="42">
        <f>BOCAS!AH12</f>
        <v>6094.4600000000009</v>
      </c>
      <c r="H2" s="42">
        <f>LAGUNETICA!AH12</f>
        <v>22952.78</v>
      </c>
      <c r="I2" s="42">
        <f>SANANTONIO!AH12</f>
        <v>0</v>
      </c>
      <c r="J2" s="42">
        <f>SUM(B2:I2)</f>
        <v>186175.19</v>
      </c>
    </row>
    <row r="3" spans="1:10" x14ac:dyDescent="0.25">
      <c r="A3" s="45" t="s">
        <v>0</v>
      </c>
      <c r="B3" s="42">
        <f>FARMACIA!AH15</f>
        <v>141</v>
      </c>
      <c r="C3" s="42">
        <f>MODELO!AH15</f>
        <v>1867.5</v>
      </c>
      <c r="D3" s="42">
        <f>EXQUISITECES!AH15</f>
        <v>1098</v>
      </c>
      <c r="E3" s="42">
        <f>HOYADA!AH15</f>
        <v>1975.5</v>
      </c>
      <c r="F3" s="42">
        <f>EXPRESS!AH15</f>
        <v>1734</v>
      </c>
      <c r="G3" s="42">
        <f>BOCAS!AH15</f>
        <v>395.5</v>
      </c>
      <c r="H3" s="42">
        <f>LAGUNETICA!AH15</f>
        <v>2058</v>
      </c>
      <c r="I3" s="42">
        <f>SANANTONIO!AH15</f>
        <v>0</v>
      </c>
      <c r="J3" s="42">
        <f t="shared" ref="J3:J52" si="0">SUM(B3:I3)</f>
        <v>9269.5</v>
      </c>
    </row>
    <row r="4" spans="1:10" x14ac:dyDescent="0.25">
      <c r="A4" s="70" t="s">
        <v>20</v>
      </c>
      <c r="B4" s="42">
        <f>FARMACIA!AH16</f>
        <v>156</v>
      </c>
      <c r="C4" s="42">
        <f>MODELO!AH16</f>
        <v>3021</v>
      </c>
      <c r="D4" s="42">
        <f>EXQUISITECES!AH16</f>
        <v>1289</v>
      </c>
      <c r="E4" s="42">
        <f>HOYADA!AH16</f>
        <v>872</v>
      </c>
      <c r="F4" s="42">
        <f>EXPRESS!AH16</f>
        <v>7720</v>
      </c>
      <c r="G4" s="42">
        <f>BOCAS!AH16</f>
        <v>498</v>
      </c>
      <c r="H4" s="42">
        <f>LAGUNETICA!AH16</f>
        <v>2064</v>
      </c>
      <c r="I4" s="42">
        <f>SANANTONIO!AH16</f>
        <v>0</v>
      </c>
      <c r="J4" s="42">
        <f t="shared" si="0"/>
        <v>15620</v>
      </c>
    </row>
    <row r="5" spans="1:10" x14ac:dyDescent="0.25">
      <c r="A5" s="45" t="s">
        <v>27</v>
      </c>
      <c r="B5" s="42">
        <f>FARMACIA!AH17</f>
        <v>932.88000000000011</v>
      </c>
      <c r="C5" s="42">
        <f>MODELO!AH17</f>
        <v>18065.580000000002</v>
      </c>
      <c r="D5" s="42">
        <f>EXQUISITECES!AH17</f>
        <v>7708.2200000000012</v>
      </c>
      <c r="E5" s="42">
        <f>HOYADA!AH17</f>
        <v>5214.5600000000004</v>
      </c>
      <c r="F5" s="42">
        <f>EXPRESS!AH17</f>
        <v>46165.600000000006</v>
      </c>
      <c r="G5" s="42">
        <f>BOCAS!AH17</f>
        <v>2978.04</v>
      </c>
      <c r="H5" s="42">
        <f>LAGUNETICA!AH17</f>
        <v>12342.720000000001</v>
      </c>
      <c r="I5" s="42">
        <f>SANANTONIO!AH17</f>
        <v>0</v>
      </c>
      <c r="J5" s="42">
        <f t="shared" si="0"/>
        <v>93407.6</v>
      </c>
    </row>
    <row r="6" spans="1:10" x14ac:dyDescent="0.25">
      <c r="A6" s="70" t="s">
        <v>23</v>
      </c>
      <c r="B6" s="42">
        <f>FARMACIA!AH18</f>
        <v>0</v>
      </c>
      <c r="C6" s="42">
        <f>MODELO!AH18</f>
        <v>0</v>
      </c>
      <c r="D6" s="42">
        <f>EXQUISITECES!AH18</f>
        <v>0</v>
      </c>
      <c r="E6" s="42">
        <f>HOYADA!AH18</f>
        <v>0</v>
      </c>
      <c r="F6" s="42">
        <f>EXPRESS!AH18</f>
        <v>0</v>
      </c>
      <c r="G6" s="42">
        <f>BOCAS!AH18</f>
        <v>0</v>
      </c>
      <c r="H6" s="42">
        <f>LAGUNETICA!AH18</f>
        <v>0</v>
      </c>
      <c r="I6" s="42">
        <f>SANANTONIO!AH18</f>
        <v>0</v>
      </c>
      <c r="J6" s="42">
        <f t="shared" si="0"/>
        <v>0</v>
      </c>
    </row>
    <row r="7" spans="1:10" x14ac:dyDescent="0.25">
      <c r="A7" s="45" t="s">
        <v>27</v>
      </c>
      <c r="B7" s="42">
        <f>FARMACIA!AH19</f>
        <v>0</v>
      </c>
      <c r="C7" s="42">
        <f>MODELO!AH19</f>
        <v>0</v>
      </c>
      <c r="D7" s="42">
        <f>EXQUISITECES!AH19</f>
        <v>0</v>
      </c>
      <c r="E7" s="42">
        <f>HOYADA!AH19</f>
        <v>0</v>
      </c>
      <c r="F7" s="42">
        <f>EXPRESS!AH19</f>
        <v>0</v>
      </c>
      <c r="G7" s="42">
        <f>BOCAS!AH19</f>
        <v>0</v>
      </c>
      <c r="H7" s="42">
        <f>LAGUNETICA!AH19</f>
        <v>0</v>
      </c>
      <c r="I7" s="42">
        <f>SANANTONIO!AH19</f>
        <v>0</v>
      </c>
      <c r="J7" s="42">
        <f t="shared" si="0"/>
        <v>0</v>
      </c>
    </row>
    <row r="8" spans="1:10" x14ac:dyDescent="0.25">
      <c r="A8" s="70" t="s">
        <v>24</v>
      </c>
      <c r="B8" s="42">
        <f>FARMACIA!AH20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EXPRESS!AH20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FARMACIA!AH21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EXPRESS!AH21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FARMACIA!AH22</f>
        <v>156</v>
      </c>
      <c r="C10" s="42">
        <f>MODELO!AH22</f>
        <v>3021</v>
      </c>
      <c r="D10" s="42">
        <f>EXQUISITECES!AH22</f>
        <v>1289</v>
      </c>
      <c r="E10" s="42">
        <f>HOYADA!AH22</f>
        <v>872</v>
      </c>
      <c r="F10" s="42">
        <f>EXPRESS!AH22</f>
        <v>7720</v>
      </c>
      <c r="G10" s="42">
        <f>BOCAS!AH22</f>
        <v>498</v>
      </c>
      <c r="H10" s="42">
        <f>LAGUNETICA!AH22</f>
        <v>2064</v>
      </c>
      <c r="I10" s="42">
        <f>SANANTONIO!AH22</f>
        <v>0</v>
      </c>
      <c r="J10" s="42">
        <f t="shared" si="0"/>
        <v>15620</v>
      </c>
    </row>
    <row r="11" spans="1:10" x14ac:dyDescent="0.25">
      <c r="A11" s="46" t="s">
        <v>26</v>
      </c>
      <c r="B11" s="42">
        <f>FARMACIA!AH23</f>
        <v>932.88000000000011</v>
      </c>
      <c r="C11" s="42">
        <f>MODELO!AH23</f>
        <v>18065.580000000002</v>
      </c>
      <c r="D11" s="42">
        <f>EXQUISITECES!AH23</f>
        <v>7708.2200000000012</v>
      </c>
      <c r="E11" s="42">
        <f>HOYADA!AH23</f>
        <v>5214.5600000000004</v>
      </c>
      <c r="F11" s="42">
        <f>EXPRESS!AH23</f>
        <v>46165.600000000006</v>
      </c>
      <c r="G11" s="42">
        <f>BOCAS!AH23</f>
        <v>2978.04</v>
      </c>
      <c r="H11" s="42">
        <f>LAGUNETICA!AH23</f>
        <v>12342.720000000001</v>
      </c>
      <c r="I11" s="42">
        <f>SANANTONIO!AH23</f>
        <v>0</v>
      </c>
      <c r="J11" s="42">
        <f t="shared" si="0"/>
        <v>93407.6</v>
      </c>
    </row>
    <row r="12" spans="1:10" x14ac:dyDescent="0.25">
      <c r="A12" s="45" t="s">
        <v>28</v>
      </c>
      <c r="B12" s="42">
        <f>FARMACIA!AH24</f>
        <v>0</v>
      </c>
      <c r="C12" s="42">
        <f>MODELO!AH24</f>
        <v>0</v>
      </c>
      <c r="D12" s="42">
        <f>EXQUISITECES!AH24</f>
        <v>0</v>
      </c>
      <c r="E12" s="42">
        <f>HOYADA!AH24</f>
        <v>0</v>
      </c>
      <c r="F12" s="42">
        <f>EXPRESS!AH24</f>
        <v>57</v>
      </c>
      <c r="G12" s="42">
        <f>BOCAS!AH24</f>
        <v>0</v>
      </c>
      <c r="H12" s="42">
        <f>LAGUNETICA!AH24</f>
        <v>0</v>
      </c>
      <c r="I12" s="42">
        <f>SANANTONIO!AH24</f>
        <v>0</v>
      </c>
      <c r="J12" s="42">
        <f t="shared" si="0"/>
        <v>57</v>
      </c>
    </row>
    <row r="13" spans="1:10" x14ac:dyDescent="0.25">
      <c r="A13" s="45" t="s">
        <v>31</v>
      </c>
      <c r="B13" s="42">
        <f>FARMACIA!AH25</f>
        <v>0</v>
      </c>
      <c r="C13" s="42">
        <f>MODELO!AH25</f>
        <v>0</v>
      </c>
      <c r="D13" s="42">
        <f>EXQUISITECES!AH25</f>
        <v>0</v>
      </c>
      <c r="E13" s="42">
        <f>HOYADA!AH25</f>
        <v>0</v>
      </c>
      <c r="F13" s="42">
        <f>EXPRESS!AH25</f>
        <v>348.84000000000003</v>
      </c>
      <c r="G13" s="42">
        <f>BOCAS!AH25</f>
        <v>0</v>
      </c>
      <c r="H13" s="42">
        <f>LAGUNETICA!AH25</f>
        <v>0</v>
      </c>
      <c r="I13" s="42">
        <f>SANANTONIO!AH25</f>
        <v>0</v>
      </c>
      <c r="J13" s="42">
        <f t="shared" si="0"/>
        <v>348.84000000000003</v>
      </c>
    </row>
    <row r="14" spans="1:10" x14ac:dyDescent="0.25">
      <c r="A14" s="45" t="s">
        <v>29</v>
      </c>
      <c r="B14" s="42">
        <f>FARMACIA!AH26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EXPRESS!AH26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FARMACIA!AH27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EXPRESS!AH27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FARMACIA!AH28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EXPRESS!AH28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FARMACIA!AH29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EXPRESS!AH29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FARMACIA!AH30</f>
        <v>0</v>
      </c>
      <c r="C18" s="42">
        <f>MODELO!AH30</f>
        <v>0</v>
      </c>
      <c r="D18" s="42">
        <f>EXQUISITECES!AH30</f>
        <v>0</v>
      </c>
      <c r="E18" s="42">
        <f>HOYADA!AH30</f>
        <v>0</v>
      </c>
      <c r="F18" s="42">
        <f>EXPRESS!AH30</f>
        <v>57</v>
      </c>
      <c r="G18" s="42">
        <f>BOCAS!AH30</f>
        <v>0</v>
      </c>
      <c r="H18" s="42">
        <f>LAGUNETICA!AH30</f>
        <v>0</v>
      </c>
      <c r="I18" s="42">
        <f>SANANTONIO!AH30</f>
        <v>0</v>
      </c>
      <c r="J18" s="42">
        <f t="shared" si="0"/>
        <v>57</v>
      </c>
    </row>
    <row r="19" spans="1:10" x14ac:dyDescent="0.25">
      <c r="A19" s="46" t="s">
        <v>33</v>
      </c>
      <c r="B19" s="42">
        <f>FARMACIA!AH31</f>
        <v>0</v>
      </c>
      <c r="C19" s="42">
        <f>MODELO!AH31</f>
        <v>0</v>
      </c>
      <c r="D19" s="42">
        <f>EXQUISITECES!AH31</f>
        <v>0</v>
      </c>
      <c r="E19" s="42">
        <f>HOYADA!AH31</f>
        <v>0</v>
      </c>
      <c r="F19" s="42">
        <f>EXPRESS!AH31</f>
        <v>348.84000000000003</v>
      </c>
      <c r="G19" s="42">
        <f>BOCAS!AH31</f>
        <v>0</v>
      </c>
      <c r="H19" s="42">
        <f>LAGUNETICA!AH31</f>
        <v>0</v>
      </c>
      <c r="I19" s="42">
        <f>SANANTONIO!AH31</f>
        <v>0</v>
      </c>
      <c r="J19" s="42">
        <f t="shared" si="0"/>
        <v>348.84000000000003</v>
      </c>
    </row>
    <row r="20" spans="1:10" x14ac:dyDescent="0.25">
      <c r="A20" s="45" t="s">
        <v>34</v>
      </c>
      <c r="B20" s="42">
        <f>FARMACIA!AH32</f>
        <v>0</v>
      </c>
      <c r="C20" s="42">
        <f>MODELO!AH32</f>
        <v>17.64</v>
      </c>
      <c r="D20" s="42">
        <f>EXQUISITECES!AH32</f>
        <v>0</v>
      </c>
      <c r="E20" s="42">
        <f>HOYADA!AH32</f>
        <v>0</v>
      </c>
      <c r="F20" s="42">
        <f>EXPRESS!AH32</f>
        <v>448.74</v>
      </c>
      <c r="G20" s="42">
        <f>BOCAS!AH32</f>
        <v>0</v>
      </c>
      <c r="H20" s="42">
        <f>LAGUNETICA!AH32</f>
        <v>0</v>
      </c>
      <c r="I20" s="42">
        <f>SANANTONIO!AH32</f>
        <v>0</v>
      </c>
      <c r="J20" s="42">
        <f t="shared" si="0"/>
        <v>466.38</v>
      </c>
    </row>
    <row r="21" spans="1:10" x14ac:dyDescent="0.25">
      <c r="A21" s="45" t="s">
        <v>35</v>
      </c>
      <c r="B21" s="42">
        <f>FARMACIA!AH33</f>
        <v>0</v>
      </c>
      <c r="C21" s="42">
        <f>MODELO!AH33</f>
        <v>105.48720000000002</v>
      </c>
      <c r="D21" s="42">
        <f>EXQUISITECES!AH33</f>
        <v>0</v>
      </c>
      <c r="E21" s="42">
        <f>HOYADA!AH33</f>
        <v>0</v>
      </c>
      <c r="F21" s="42">
        <f>EXPRESS!AH33</f>
        <v>2683.4652000000001</v>
      </c>
      <c r="G21" s="42">
        <f>BOCAS!AH33</f>
        <v>0</v>
      </c>
      <c r="H21" s="42">
        <f>LAGUNETICA!AH33</f>
        <v>0</v>
      </c>
      <c r="I21" s="42">
        <f>SANANTONIO!AH33</f>
        <v>0</v>
      </c>
      <c r="J21" s="42">
        <f t="shared" si="0"/>
        <v>2788.9524000000001</v>
      </c>
    </row>
    <row r="22" spans="1:10" x14ac:dyDescent="0.25">
      <c r="A22" s="45" t="s">
        <v>36</v>
      </c>
      <c r="B22" s="42">
        <f>FARMACIA!AH34</f>
        <v>0</v>
      </c>
      <c r="C22" s="42">
        <f>MODELO!AH34</f>
        <v>0</v>
      </c>
      <c r="D22" s="42">
        <f>EXQUISITECES!AH34</f>
        <v>0</v>
      </c>
      <c r="E22" s="42">
        <f>HOYADA!AH34</f>
        <v>0</v>
      </c>
      <c r="F22" s="42">
        <f>EXPRESS!AH34</f>
        <v>0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0</v>
      </c>
    </row>
    <row r="23" spans="1:10" x14ac:dyDescent="0.25">
      <c r="A23" s="45" t="s">
        <v>35</v>
      </c>
      <c r="B23" s="42">
        <f>FARMACIA!AH35</f>
        <v>0</v>
      </c>
      <c r="C23" s="42">
        <f>MODELO!AH35</f>
        <v>0</v>
      </c>
      <c r="D23" s="42">
        <f>EXQUISITECES!AH35</f>
        <v>0</v>
      </c>
      <c r="E23" s="42">
        <f>HOYADA!AH35</f>
        <v>0</v>
      </c>
      <c r="F23" s="42">
        <f>EXPRESS!AH35</f>
        <v>0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0</v>
      </c>
    </row>
    <row r="24" spans="1:10" x14ac:dyDescent="0.25">
      <c r="A24" s="45" t="s">
        <v>37</v>
      </c>
      <c r="B24" s="42">
        <f>FARMACIA!AH36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EXPRESS!AH36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FARMACIA!AH37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EXPRESS!AH37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FARMACIA!AH38</f>
        <v>0</v>
      </c>
      <c r="C26" s="42">
        <f>MODELO!AH38</f>
        <v>17.64</v>
      </c>
      <c r="D26" s="42">
        <f>EXQUISITECES!AH38</f>
        <v>0</v>
      </c>
      <c r="E26" s="42">
        <f>HOYADA!AH38</f>
        <v>0</v>
      </c>
      <c r="F26" s="42">
        <f>EXPRESS!AH38</f>
        <v>448.74</v>
      </c>
      <c r="G26" s="42">
        <f>BOCAS!AH38</f>
        <v>0</v>
      </c>
      <c r="H26" s="42">
        <f>LAGUNETICA!AH38</f>
        <v>0</v>
      </c>
      <c r="I26" s="42">
        <f>SANANTONIO!AH38</f>
        <v>0</v>
      </c>
      <c r="J26" s="42">
        <f t="shared" si="0"/>
        <v>466.38</v>
      </c>
    </row>
    <row r="27" spans="1:10" x14ac:dyDescent="0.25">
      <c r="A27" s="46" t="s">
        <v>42</v>
      </c>
      <c r="B27" s="42">
        <f>FARMACIA!AH39</f>
        <v>0</v>
      </c>
      <c r="C27" s="42">
        <f>MODELO!AH39</f>
        <v>105.48720000000002</v>
      </c>
      <c r="D27" s="42">
        <f>EXQUISITECES!AH39</f>
        <v>0</v>
      </c>
      <c r="E27" s="42">
        <f>HOYADA!AH39</f>
        <v>0</v>
      </c>
      <c r="F27" s="42">
        <f>EXPRESS!AH39</f>
        <v>2683.4652000000001</v>
      </c>
      <c r="G27" s="42">
        <f>BOCAS!AH39</f>
        <v>0</v>
      </c>
      <c r="H27" s="42">
        <f>LAGUNETICA!AH39</f>
        <v>0</v>
      </c>
      <c r="I27" s="42">
        <f>SANANTONIO!AH39</f>
        <v>0</v>
      </c>
      <c r="J27" s="42">
        <f t="shared" si="0"/>
        <v>2788.9524000000001</v>
      </c>
    </row>
    <row r="28" spans="1:10" x14ac:dyDescent="0.25">
      <c r="A28" s="45" t="s">
        <v>43</v>
      </c>
      <c r="B28" s="42">
        <f>FARMACIA!AH40</f>
        <v>0</v>
      </c>
      <c r="C28" s="42">
        <f>MODELO!AH40</f>
        <v>44.96</v>
      </c>
      <c r="D28" s="42">
        <f>EXQUISITECES!AH40</f>
        <v>15.74</v>
      </c>
      <c r="E28" s="42">
        <f>HOYADA!AH40</f>
        <v>17.95</v>
      </c>
      <c r="F28" s="42">
        <f>EXPRESS!AH40</f>
        <v>87.41</v>
      </c>
      <c r="G28" s="42">
        <f>BOCAS!AH40</f>
        <v>23.86</v>
      </c>
      <c r="H28" s="42">
        <f>LAGUNETICA!AH40</f>
        <v>0</v>
      </c>
      <c r="I28" s="42">
        <f>SANANTONIO!AH40</f>
        <v>0</v>
      </c>
      <c r="J28" s="42">
        <f t="shared" si="0"/>
        <v>189.92000000000002</v>
      </c>
    </row>
    <row r="29" spans="1:10" x14ac:dyDescent="0.25">
      <c r="A29" s="45" t="s">
        <v>44</v>
      </c>
      <c r="B29" s="42">
        <f>FARMACIA!AH41</f>
        <v>0</v>
      </c>
      <c r="C29" s="42">
        <f>MODELO!AH41</f>
        <v>268.86080000000004</v>
      </c>
      <c r="D29" s="42">
        <f>EXQUISITECES!AH41</f>
        <v>94.125200000000007</v>
      </c>
      <c r="E29" s="42">
        <f>HOYADA!AH41</f>
        <v>107.34100000000001</v>
      </c>
      <c r="F29" s="42">
        <f>EXPRESS!AH41</f>
        <v>522.71180000000004</v>
      </c>
      <c r="G29" s="42">
        <f>BOCAS!AH41</f>
        <v>142.68280000000001</v>
      </c>
      <c r="H29" s="42">
        <f>LAGUNETICA!AH41</f>
        <v>0</v>
      </c>
      <c r="I29" s="42">
        <f>SANANTONIO!AH41</f>
        <v>0</v>
      </c>
      <c r="J29" s="42">
        <f t="shared" si="0"/>
        <v>1135.7216000000001</v>
      </c>
    </row>
    <row r="30" spans="1:10" x14ac:dyDescent="0.25">
      <c r="A30" s="45" t="s">
        <v>45</v>
      </c>
      <c r="B30" s="42">
        <f>FARMACIA!AH42</f>
        <v>0</v>
      </c>
      <c r="C30" s="42">
        <f>MODELO!AH42</f>
        <v>0</v>
      </c>
      <c r="D30" s="42">
        <f>EXQUISITECES!AH42</f>
        <v>0</v>
      </c>
      <c r="E30" s="42">
        <f>HOYADA!AH42</f>
        <v>0</v>
      </c>
      <c r="F30" s="42">
        <f>EXPRESS!AH42</f>
        <v>0</v>
      </c>
      <c r="G30" s="42">
        <f>BOCAS!AH42</f>
        <v>0</v>
      </c>
      <c r="H30" s="42">
        <f>LAGUNETICA!AH42</f>
        <v>0</v>
      </c>
      <c r="I30" s="42">
        <f>SANANTONIO!AH42</f>
        <v>0</v>
      </c>
      <c r="J30" s="42">
        <f t="shared" si="0"/>
        <v>0</v>
      </c>
    </row>
    <row r="31" spans="1:10" x14ac:dyDescent="0.25">
      <c r="A31" s="45" t="s">
        <v>44</v>
      </c>
      <c r="B31" s="42">
        <f>FARMACIA!AH43</f>
        <v>0</v>
      </c>
      <c r="C31" s="42">
        <f>MODELO!AH43</f>
        <v>0</v>
      </c>
      <c r="D31" s="42">
        <f>EXQUISITECES!AH43</f>
        <v>0</v>
      </c>
      <c r="E31" s="42">
        <f>HOYADA!AH43</f>
        <v>0</v>
      </c>
      <c r="F31" s="42">
        <f>EXPRESS!AH43</f>
        <v>0</v>
      </c>
      <c r="G31" s="42">
        <f>BOCAS!AH43</f>
        <v>0</v>
      </c>
      <c r="H31" s="42">
        <f>LAGUNETICA!AH43</f>
        <v>0</v>
      </c>
      <c r="I31" s="42">
        <f>SANANTONIO!AH43</f>
        <v>0</v>
      </c>
      <c r="J31" s="42">
        <f t="shared" si="0"/>
        <v>0</v>
      </c>
    </row>
    <row r="32" spans="1:10" x14ac:dyDescent="0.25">
      <c r="A32" s="45" t="s">
        <v>46</v>
      </c>
      <c r="B32" s="42">
        <f>FARMACIA!AH44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EXPRESS!AH44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FARMACIA!AH45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EXPRESS!AH45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FARMACIA!AH46</f>
        <v>0</v>
      </c>
      <c r="C34" s="42">
        <f>MODELO!AH46</f>
        <v>44.96</v>
      </c>
      <c r="D34" s="42">
        <f>EXQUISITECES!AH46</f>
        <v>15.74</v>
      </c>
      <c r="E34" s="42">
        <f>HOYADA!AH46</f>
        <v>17.95</v>
      </c>
      <c r="F34" s="42">
        <f>EXPRESS!AH46</f>
        <v>87.41</v>
      </c>
      <c r="G34" s="42">
        <f>BOCAS!AH46</f>
        <v>23.86</v>
      </c>
      <c r="H34" s="42">
        <f>LAGUNETICA!AH46</f>
        <v>0</v>
      </c>
      <c r="I34" s="42">
        <f>SANANTONIO!AH46</f>
        <v>0</v>
      </c>
      <c r="J34" s="42">
        <f t="shared" si="0"/>
        <v>189.92000000000002</v>
      </c>
    </row>
    <row r="35" spans="1:10" x14ac:dyDescent="0.25">
      <c r="A35" s="46" t="s">
        <v>48</v>
      </c>
      <c r="B35" s="42">
        <f>FARMACIA!AH47</f>
        <v>0</v>
      </c>
      <c r="C35" s="42">
        <f>MODELO!AH47</f>
        <v>268.86080000000004</v>
      </c>
      <c r="D35" s="42">
        <f>EXQUISITECES!AH47</f>
        <v>94.125200000000007</v>
      </c>
      <c r="E35" s="42">
        <f>HOYADA!AH47</f>
        <v>107.34100000000001</v>
      </c>
      <c r="F35" s="42">
        <f>EXPRESS!AH47</f>
        <v>522.71180000000004</v>
      </c>
      <c r="G35" s="42">
        <f>BOCAS!AH47</f>
        <v>142.68280000000001</v>
      </c>
      <c r="H35" s="42">
        <f>LAGUNETICA!AH47</f>
        <v>0</v>
      </c>
      <c r="I35" s="42">
        <f>SANANTONIO!AH47</f>
        <v>0</v>
      </c>
      <c r="J35" s="42">
        <f t="shared" si="0"/>
        <v>1135.7216000000001</v>
      </c>
    </row>
    <row r="36" spans="1:10" x14ac:dyDescent="0.25">
      <c r="A36" s="45" t="s">
        <v>49</v>
      </c>
      <c r="B36" s="42">
        <f>FARMACIA!AH48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EXPRESS!AH48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FARMACIA!AH49</f>
        <v>1179.1599999999999</v>
      </c>
      <c r="C37" s="42">
        <f>MODELO!AH49</f>
        <v>13362.849999999999</v>
      </c>
      <c r="D37" s="42">
        <f>EXQUISITECES!AH49</f>
        <v>4962.6499999999996</v>
      </c>
      <c r="E37" s="42">
        <f>HOYADA!AH49</f>
        <v>0</v>
      </c>
      <c r="F37" s="42">
        <f>EXPRESS!AH49</f>
        <v>30697.289999999994</v>
      </c>
      <c r="G37" s="42">
        <f>BOCAS!AH49</f>
        <v>2589.13</v>
      </c>
      <c r="H37" s="42">
        <f>LAGUNETICA!AH49</f>
        <v>8540.99</v>
      </c>
      <c r="I37" s="42">
        <f>SANANTONIO!AH49</f>
        <v>0</v>
      </c>
      <c r="J37" s="42">
        <f t="shared" si="0"/>
        <v>61332.069999999985</v>
      </c>
    </row>
    <row r="38" spans="1:10" x14ac:dyDescent="0.25">
      <c r="A38" s="71" t="s">
        <v>1</v>
      </c>
      <c r="B38" s="42">
        <f>FARMACIA!AH50</f>
        <v>0</v>
      </c>
      <c r="C38" s="42">
        <f>MODELO!AH50</f>
        <v>816.16</v>
      </c>
      <c r="D38" s="42">
        <f>EXQUISITECES!AH50</f>
        <v>0</v>
      </c>
      <c r="E38" s="42">
        <f>HOYADA!AH50</f>
        <v>598.79</v>
      </c>
      <c r="F38" s="42">
        <f>EXPRESS!AH50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1414.9499999999998</v>
      </c>
    </row>
    <row r="39" spans="1:10" x14ac:dyDescent="0.25">
      <c r="A39" s="71" t="s">
        <v>7</v>
      </c>
      <c r="B39" s="42">
        <f>FARMACIA!AH51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EXPRESS!AH51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FARMACIA!AH52</f>
        <v>0</v>
      </c>
      <c r="C40" s="42">
        <f>MODELO!AH52</f>
        <v>3312.5</v>
      </c>
      <c r="D40" s="42">
        <f>EXQUISITECES!AH52</f>
        <v>0</v>
      </c>
      <c r="E40" s="42">
        <f>HOYADA!AH52</f>
        <v>0</v>
      </c>
      <c r="F40" s="42">
        <f>EXPRESS!AH52</f>
        <v>0</v>
      </c>
      <c r="G40" s="42">
        <f>BOCAS!AH52</f>
        <v>0</v>
      </c>
      <c r="H40" s="42">
        <f>LAGUNETICA!AH52</f>
        <v>0</v>
      </c>
      <c r="I40" s="42">
        <f>SANANTONIO!AH52</f>
        <v>0</v>
      </c>
      <c r="J40" s="42">
        <f t="shared" si="0"/>
        <v>3312.5</v>
      </c>
    </row>
    <row r="41" spans="1:10" x14ac:dyDescent="0.25">
      <c r="A41" s="71" t="s">
        <v>18</v>
      </c>
      <c r="B41" s="42">
        <f>FARMACIA!AH53</f>
        <v>0</v>
      </c>
      <c r="C41" s="42">
        <f>MODELO!AH53</f>
        <v>74.240000000000009</v>
      </c>
      <c r="D41" s="42">
        <f>EXQUISITECES!AH53</f>
        <v>0</v>
      </c>
      <c r="E41" s="42">
        <f>HOYADA!AH53</f>
        <v>6769.1399999999994</v>
      </c>
      <c r="F41" s="42">
        <f>EXPRESS!AH53</f>
        <v>147.32999999999998</v>
      </c>
      <c r="G41" s="42">
        <f>BOCAS!AH53</f>
        <v>0</v>
      </c>
      <c r="H41" s="42">
        <f>LAGUNETICA!AH53</f>
        <v>0</v>
      </c>
      <c r="I41" s="42">
        <f>SANANTONIO!AH53</f>
        <v>0</v>
      </c>
      <c r="J41" s="42">
        <f t="shared" si="0"/>
        <v>6990.7099999999991</v>
      </c>
    </row>
    <row r="42" spans="1:10" x14ac:dyDescent="0.25">
      <c r="A42" s="71" t="s">
        <v>114</v>
      </c>
      <c r="B42" s="42">
        <f>FARMACIA!AH54</f>
        <v>39.43</v>
      </c>
      <c r="C42" s="42">
        <f>MODELO!AH54</f>
        <v>982.06</v>
      </c>
      <c r="D42" s="42">
        <f>EXQUISITECES!AH54</f>
        <v>36.380000000000003</v>
      </c>
      <c r="E42" s="42">
        <f>HOYADA!AH54</f>
        <v>203.1</v>
      </c>
      <c r="F42" s="42">
        <f>EXPRESS!AH54</f>
        <v>796.01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2056.9799999999996</v>
      </c>
    </row>
    <row r="43" spans="1:10" x14ac:dyDescent="0.25">
      <c r="A43" s="71" t="s">
        <v>52</v>
      </c>
      <c r="B43" s="42">
        <f>FARMACIA!AH55</f>
        <v>0</v>
      </c>
      <c r="C43" s="42">
        <f>MODELO!AH55</f>
        <v>477.86</v>
      </c>
      <c r="D43" s="42">
        <f>EXQUISITECES!AH55</f>
        <v>54.230000000000004</v>
      </c>
      <c r="E43" s="42">
        <f>HOYADA!AH55</f>
        <v>0</v>
      </c>
      <c r="F43" s="42">
        <f>EXPRESS!AH55</f>
        <v>3094.3</v>
      </c>
      <c r="G43" s="42">
        <f>BOCAS!AH55</f>
        <v>17.940000000000001</v>
      </c>
      <c r="H43" s="42">
        <f>LAGUNETICA!AH55</f>
        <v>66.259999999999991</v>
      </c>
      <c r="I43" s="42">
        <f>SANANTONIO!AH55</f>
        <v>0</v>
      </c>
      <c r="J43" s="42">
        <f t="shared" si="0"/>
        <v>3710.59</v>
      </c>
    </row>
    <row r="44" spans="1:10" x14ac:dyDescent="0.25">
      <c r="A44" s="71" t="s">
        <v>2</v>
      </c>
      <c r="B44" s="42">
        <f>FARMACIA!AH56</f>
        <v>0</v>
      </c>
      <c r="C44" s="42">
        <f>MODELO!AH56</f>
        <v>0</v>
      </c>
      <c r="D44" s="42">
        <f>EXQUISITECES!AH56</f>
        <v>0</v>
      </c>
      <c r="E44" s="42">
        <f>HOYADA!AH56</f>
        <v>0</v>
      </c>
      <c r="F44" s="42">
        <f>EXPRESS!AH56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0</v>
      </c>
    </row>
    <row r="45" spans="1:10" x14ac:dyDescent="0.25">
      <c r="A45" s="71" t="s">
        <v>8</v>
      </c>
      <c r="B45" s="42">
        <f>FARMACIA!AH57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EXPRESS!AH57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FARMACIA!AH58</f>
        <v>0</v>
      </c>
      <c r="C46" s="42">
        <f>MODELO!AH58</f>
        <v>148.16999999999999</v>
      </c>
      <c r="D46" s="42">
        <f>EXQUISITECES!AH58</f>
        <v>0</v>
      </c>
      <c r="E46" s="42">
        <f>HOYADA!AH58</f>
        <v>0</v>
      </c>
      <c r="F46" s="42">
        <f>EXPRESS!AH58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148.16999999999999</v>
      </c>
    </row>
    <row r="47" spans="1:10" x14ac:dyDescent="0.25">
      <c r="A47" s="71" t="s">
        <v>6</v>
      </c>
      <c r="B47" s="42">
        <f>FARMACIA!AH59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EXPRESS!AH59</f>
        <v>0</v>
      </c>
      <c r="G47" s="42">
        <f>BOCAS!AH59</f>
        <v>0</v>
      </c>
      <c r="H47" s="42">
        <f>LAGUNETICA!AH59</f>
        <v>0</v>
      </c>
      <c r="I47" s="42">
        <f>SANANTONIO!AH59</f>
        <v>0</v>
      </c>
      <c r="J47" s="42">
        <f t="shared" si="0"/>
        <v>0</v>
      </c>
    </row>
    <row r="48" spans="1:10" x14ac:dyDescent="0.25">
      <c r="A48" s="71" t="s">
        <v>51</v>
      </c>
      <c r="B48" s="42">
        <f>FARMACIA!AH60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EXPRESS!AH60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FARMACIA!AH61</f>
        <v>1.63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EXPRESS!AH61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1.63</v>
      </c>
    </row>
    <row r="50" spans="1:10" x14ac:dyDescent="0.25">
      <c r="A50" s="45" t="s">
        <v>4</v>
      </c>
      <c r="B50" s="42">
        <f>FARMACIA!AH62</f>
        <v>0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EXPRESS!AH62</f>
        <v>0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0</v>
      </c>
    </row>
    <row r="51" spans="1:10" x14ac:dyDescent="0.25">
      <c r="A51" s="45" t="s">
        <v>17</v>
      </c>
      <c r="B51" s="42">
        <f>FARMACIA!AH63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EXPRESS!AH63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FARMACIA!AH64</f>
        <v>2294.1000000000004</v>
      </c>
      <c r="C52" s="72">
        <f>MODELO!AH64</f>
        <v>39481.268000000004</v>
      </c>
      <c r="D52" s="72">
        <f>EXQUISITECES!AH64</f>
        <v>13953.6052</v>
      </c>
      <c r="E52" s="72">
        <f>HOYADA!AH64</f>
        <v>14868.430999999999</v>
      </c>
      <c r="F52" s="72">
        <f>EXPRESS!AH64</f>
        <v>86189.546999999991</v>
      </c>
      <c r="G52" s="72">
        <f>BOCAS!AH64</f>
        <v>6123.2927999999993</v>
      </c>
      <c r="H52" s="72">
        <f>LAGUNETICA!AH64</f>
        <v>23007.97</v>
      </c>
      <c r="I52" s="72">
        <f>SANANTONIO!AH64</f>
        <v>0</v>
      </c>
      <c r="J52" s="72">
        <f t="shared" si="0"/>
        <v>185918.21400000001</v>
      </c>
    </row>
    <row r="53" spans="1:10" x14ac:dyDescent="0.25">
      <c r="A53" s="54" t="s">
        <v>3</v>
      </c>
      <c r="B53" s="42">
        <f>B2</f>
        <v>2279.37</v>
      </c>
      <c r="C53" s="42">
        <f t="shared" ref="C53:I53" si="1">C2</f>
        <v>39487.31</v>
      </c>
      <c r="D53" s="42">
        <f t="shared" si="1"/>
        <v>13954.810000000001</v>
      </c>
      <c r="E53" s="42">
        <f t="shared" si="1"/>
        <v>14852.009999999998</v>
      </c>
      <c r="F53" s="42">
        <f t="shared" si="1"/>
        <v>86554.450000000026</v>
      </c>
      <c r="G53" s="42">
        <f t="shared" si="1"/>
        <v>6094.4600000000009</v>
      </c>
      <c r="H53" s="42">
        <f t="shared" si="1"/>
        <v>22952.78</v>
      </c>
      <c r="I53" s="42">
        <f t="shared" si="1"/>
        <v>0</v>
      </c>
      <c r="J53" s="42">
        <f>J2</f>
        <v>186175.19</v>
      </c>
    </row>
    <row r="54" spans="1:10" x14ac:dyDescent="0.25">
      <c r="A54" s="56" t="s">
        <v>95</v>
      </c>
      <c r="B54" s="42">
        <f>+B52-B53</f>
        <v>14.730000000000473</v>
      </c>
      <c r="C54" s="42">
        <f t="shared" ref="C54:I54" si="2">+C52-C53</f>
        <v>-6.0419999999940046</v>
      </c>
      <c r="D54" s="42">
        <f t="shared" si="2"/>
        <v>-1.2048000000013417</v>
      </c>
      <c r="E54" s="42">
        <f t="shared" si="2"/>
        <v>16.421000000000276</v>
      </c>
      <c r="F54" s="42">
        <f t="shared" si="2"/>
        <v>-364.90300000003481</v>
      </c>
      <c r="G54" s="42">
        <f t="shared" si="2"/>
        <v>28.832799999998315</v>
      </c>
      <c r="H54" s="42">
        <f t="shared" si="2"/>
        <v>55.190000000002328</v>
      </c>
      <c r="I54" s="42">
        <f t="shared" si="2"/>
        <v>0</v>
      </c>
      <c r="J54" s="42">
        <f>+J52-J53</f>
        <v>-256.97599999999511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C41" activePane="bottomRight" state="frozen"/>
      <selection pane="topRight" activeCell="B1" sqref="B1"/>
      <selection pane="bottomLeft" activeCell="A5" sqref="A5"/>
      <selection pane="bottomRight" activeCell="D61" sqref="D6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127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943.85</v>
      </c>
      <c r="C12" s="25">
        <v>1335.52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2279.37</v>
      </c>
      <c r="AI12" s="25">
        <v>2254.13</v>
      </c>
      <c r="AJ12" s="66">
        <f>+AI12-AH12</f>
        <v>-25.239999999999782</v>
      </c>
    </row>
    <row r="13" spans="1:36" ht="19.5" customHeight="1" x14ac:dyDescent="0.25">
      <c r="A13" s="24" t="s">
        <v>90</v>
      </c>
      <c r="B13" s="25"/>
      <c r="C13" s="25">
        <v>12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12</v>
      </c>
      <c r="AI13" s="25"/>
      <c r="AJ13" s="66">
        <f>+AI13-AH13</f>
        <v>-12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106</v>
      </c>
      <c r="C15" s="22">
        <v>35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141</v>
      </c>
    </row>
    <row r="16" spans="1:36" s="31" customFormat="1" x14ac:dyDescent="0.25">
      <c r="A16" s="29" t="s">
        <v>20</v>
      </c>
      <c r="B16" s="30">
        <v>39</v>
      </c>
      <c r="C16" s="30">
        <v>117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156</v>
      </c>
      <c r="AJ16" s="67"/>
    </row>
    <row r="17" spans="1:36" customFormat="1" x14ac:dyDescent="0.25">
      <c r="A17" s="45" t="s">
        <v>27</v>
      </c>
      <c r="B17" s="21">
        <f>B16*$B$8</f>
        <v>233.22000000000003</v>
      </c>
      <c r="C17" s="21">
        <f>C16*$B$8</f>
        <v>699.66000000000008</v>
      </c>
      <c r="D17" s="21">
        <f t="shared" ref="D17:L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ref="M17:R17" si="3">M16*$B$8</f>
        <v>0</v>
      </c>
      <c r="N17" s="21">
        <f t="shared" si="3"/>
        <v>0</v>
      </c>
      <c r="O17" s="21">
        <f t="shared" si="3"/>
        <v>0</v>
      </c>
      <c r="P17" s="21">
        <f t="shared" si="3"/>
        <v>0</v>
      </c>
      <c r="Q17" s="21">
        <f t="shared" si="3"/>
        <v>0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932.88000000000011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L19" si="5">C18*$B$9</f>
        <v>0</v>
      </c>
      <c r="D19" s="21">
        <f t="shared" si="5"/>
        <v>0</v>
      </c>
      <c r="E19" s="21">
        <f t="shared" si="5"/>
        <v>0</v>
      </c>
      <c r="F19" s="21">
        <f t="shared" si="5"/>
        <v>0</v>
      </c>
      <c r="G19" s="21">
        <f t="shared" si="5"/>
        <v>0</v>
      </c>
      <c r="H19" s="21">
        <f t="shared" si="5"/>
        <v>0</v>
      </c>
      <c r="I19" s="21">
        <f t="shared" si="5"/>
        <v>0</v>
      </c>
      <c r="J19" s="21">
        <f t="shared" si="5"/>
        <v>0</v>
      </c>
      <c r="K19" s="21">
        <f t="shared" si="5"/>
        <v>0</v>
      </c>
      <c r="L19" s="21">
        <f t="shared" si="5"/>
        <v>0</v>
      </c>
      <c r="M19" s="21">
        <f t="shared" ref="M19:R19" si="6">M18*$B$9</f>
        <v>0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39</v>
      </c>
      <c r="C22" s="19">
        <f t="shared" ref="C22:L22" si="11">+C16+C18+C20</f>
        <v>117</v>
      </c>
      <c r="D22" s="19">
        <f t="shared" si="11"/>
        <v>0</v>
      </c>
      <c r="E22" s="19">
        <f t="shared" si="11"/>
        <v>0</v>
      </c>
      <c r="F22" s="19">
        <f t="shared" si="11"/>
        <v>0</v>
      </c>
      <c r="G22" s="19">
        <f t="shared" si="11"/>
        <v>0</v>
      </c>
      <c r="H22" s="19">
        <f t="shared" si="11"/>
        <v>0</v>
      </c>
      <c r="I22" s="19">
        <f t="shared" si="11"/>
        <v>0</v>
      </c>
      <c r="J22" s="19">
        <f t="shared" si="11"/>
        <v>0</v>
      </c>
      <c r="K22" s="19">
        <f t="shared" si="11"/>
        <v>0</v>
      </c>
      <c r="L22" s="19">
        <f t="shared" si="11"/>
        <v>0</v>
      </c>
      <c r="M22" s="19">
        <f t="shared" ref="M22:S22" si="12">+M16+M18+M20</f>
        <v>0</v>
      </c>
      <c r="N22" s="19">
        <f t="shared" si="12"/>
        <v>0</v>
      </c>
      <c r="O22" s="19">
        <f t="shared" si="12"/>
        <v>0</v>
      </c>
      <c r="P22" s="19">
        <f t="shared" si="12"/>
        <v>0</v>
      </c>
      <c r="Q22" s="19">
        <f t="shared" si="12"/>
        <v>0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156</v>
      </c>
    </row>
    <row r="23" spans="1:36" customFormat="1" x14ac:dyDescent="0.25">
      <c r="A23" s="46" t="s">
        <v>26</v>
      </c>
      <c r="B23" s="18">
        <f>+B17+B19+B21</f>
        <v>233.22000000000003</v>
      </c>
      <c r="C23" s="18">
        <f t="shared" ref="C23:L23" si="14">+C17+C19+C21</f>
        <v>699.66000000000008</v>
      </c>
      <c r="D23" s="18">
        <f t="shared" si="14"/>
        <v>0</v>
      </c>
      <c r="E23" s="18">
        <f t="shared" si="14"/>
        <v>0</v>
      </c>
      <c r="F23" s="18">
        <f t="shared" si="14"/>
        <v>0</v>
      </c>
      <c r="G23" s="18">
        <f t="shared" si="14"/>
        <v>0</v>
      </c>
      <c r="H23" s="18">
        <f t="shared" si="14"/>
        <v>0</v>
      </c>
      <c r="I23" s="18">
        <f t="shared" si="14"/>
        <v>0</v>
      </c>
      <c r="J23" s="18">
        <f t="shared" si="14"/>
        <v>0</v>
      </c>
      <c r="K23" s="18">
        <f t="shared" si="14"/>
        <v>0</v>
      </c>
      <c r="L23" s="18">
        <f t="shared" si="14"/>
        <v>0</v>
      </c>
      <c r="M23" s="18">
        <f t="shared" ref="M23:S23" si="15">+M17+M19+M21</f>
        <v>0</v>
      </c>
      <c r="N23" s="18">
        <f t="shared" si="15"/>
        <v>0</v>
      </c>
      <c r="O23" s="18">
        <f t="shared" si="15"/>
        <v>0</v>
      </c>
      <c r="P23" s="18">
        <f t="shared" si="15"/>
        <v>0</v>
      </c>
      <c r="Q23" s="18">
        <f t="shared" si="15"/>
        <v>0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932.88000000000011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0</v>
      </c>
      <c r="G25" s="21">
        <f t="shared" si="18"/>
        <v>0</v>
      </c>
      <c r="H25" s="21">
        <f t="shared" si="18"/>
        <v>0</v>
      </c>
      <c r="I25" s="21">
        <f t="shared" si="18"/>
        <v>0</v>
      </c>
      <c r="J25" s="21">
        <f t="shared" si="18"/>
        <v>0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0</v>
      </c>
      <c r="G30" s="20">
        <f t="shared" si="23"/>
        <v>0</v>
      </c>
      <c r="H30" s="20">
        <f t="shared" si="23"/>
        <v>0</v>
      </c>
      <c r="I30" s="20">
        <f t="shared" si="23"/>
        <v>0</v>
      </c>
      <c r="J30" s="20">
        <f t="shared" si="23"/>
        <v>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0</v>
      </c>
      <c r="G31" s="18">
        <f t="shared" si="26"/>
        <v>0</v>
      </c>
      <c r="H31" s="18">
        <f t="shared" si="26"/>
        <v>0</v>
      </c>
      <c r="I31" s="18">
        <f t="shared" si="26"/>
        <v>0</v>
      </c>
      <c r="J31" s="18">
        <f t="shared" si="26"/>
        <v>0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L33" si="30">C32*$B$8</f>
        <v>0</v>
      </c>
      <c r="D33" s="21">
        <f t="shared" si="30"/>
        <v>0</v>
      </c>
      <c r="E33" s="21">
        <f t="shared" si="30"/>
        <v>0</v>
      </c>
      <c r="F33" s="21">
        <f t="shared" si="30"/>
        <v>0</v>
      </c>
      <c r="G33" s="21">
        <f t="shared" si="30"/>
        <v>0</v>
      </c>
      <c r="H33" s="21">
        <f t="shared" si="30"/>
        <v>0</v>
      </c>
      <c r="I33" s="21">
        <f t="shared" si="30"/>
        <v>0</v>
      </c>
      <c r="J33" s="21">
        <f t="shared" si="30"/>
        <v>0</v>
      </c>
      <c r="K33" s="21">
        <f t="shared" si="30"/>
        <v>0</v>
      </c>
      <c r="L33" s="21">
        <f t="shared" si="30"/>
        <v>0</v>
      </c>
      <c r="M33" s="21">
        <f t="shared" ref="M33:R33" si="31">M32*$B$8</f>
        <v>0</v>
      </c>
      <c r="N33" s="21">
        <f t="shared" si="31"/>
        <v>0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0</v>
      </c>
      <c r="D35" s="21">
        <f t="shared" si="33"/>
        <v>0</v>
      </c>
      <c r="E35" s="21">
        <f t="shared" si="33"/>
        <v>0</v>
      </c>
      <c r="F35" s="21">
        <f t="shared" si="33"/>
        <v>0</v>
      </c>
      <c r="G35" s="21">
        <f t="shared" si="33"/>
        <v>0</v>
      </c>
      <c r="H35" s="21">
        <f t="shared" si="33"/>
        <v>0</v>
      </c>
      <c r="I35" s="21">
        <f t="shared" si="33"/>
        <v>0</v>
      </c>
      <c r="J35" s="21">
        <f t="shared" si="33"/>
        <v>0</v>
      </c>
      <c r="K35" s="21">
        <f t="shared" si="33"/>
        <v>0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L38" si="39">+C32+C34+C36</f>
        <v>0</v>
      </c>
      <c r="D38" s="19">
        <f t="shared" si="39"/>
        <v>0</v>
      </c>
      <c r="E38" s="19">
        <f t="shared" si="39"/>
        <v>0</v>
      </c>
      <c r="F38" s="19">
        <f t="shared" si="39"/>
        <v>0</v>
      </c>
      <c r="G38" s="19">
        <f t="shared" si="39"/>
        <v>0</v>
      </c>
      <c r="H38" s="19">
        <f t="shared" si="39"/>
        <v>0</v>
      </c>
      <c r="I38" s="19">
        <f t="shared" si="39"/>
        <v>0</v>
      </c>
      <c r="J38" s="19">
        <f t="shared" si="39"/>
        <v>0</v>
      </c>
      <c r="K38" s="19">
        <f t="shared" si="39"/>
        <v>0</v>
      </c>
      <c r="L38" s="19">
        <f t="shared" si="39"/>
        <v>0</v>
      </c>
      <c r="M38" s="19">
        <f t="shared" ref="M38:S38" si="40">+M32+M34+M36</f>
        <v>0</v>
      </c>
      <c r="N38" s="19">
        <f t="shared" si="40"/>
        <v>0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ref="C39:L39" si="42">+C33+C35+C37</f>
        <v>0</v>
      </c>
      <c r="D39" s="18">
        <f t="shared" si="42"/>
        <v>0</v>
      </c>
      <c r="E39" s="18">
        <f t="shared" si="42"/>
        <v>0</v>
      </c>
      <c r="F39" s="18">
        <f t="shared" si="42"/>
        <v>0</v>
      </c>
      <c r="G39" s="18">
        <f t="shared" si="42"/>
        <v>0</v>
      </c>
      <c r="H39" s="18">
        <f t="shared" si="42"/>
        <v>0</v>
      </c>
      <c r="I39" s="18">
        <f t="shared" si="42"/>
        <v>0</v>
      </c>
      <c r="J39" s="18">
        <f t="shared" si="42"/>
        <v>0</v>
      </c>
      <c r="K39" s="18">
        <f t="shared" si="42"/>
        <v>0</v>
      </c>
      <c r="L39" s="18">
        <f t="shared" si="42"/>
        <v>0</v>
      </c>
      <c r="M39" s="18">
        <f t="shared" ref="M39:S39" si="43">+M33+M35+M37</f>
        <v>0</v>
      </c>
      <c r="N39" s="18">
        <f t="shared" si="43"/>
        <v>0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0</v>
      </c>
      <c r="D41" s="21">
        <f t="shared" si="45"/>
        <v>0</v>
      </c>
      <c r="E41" s="21">
        <f t="shared" si="45"/>
        <v>0</v>
      </c>
      <c r="F41" s="21">
        <f t="shared" si="45"/>
        <v>0</v>
      </c>
      <c r="G41" s="21">
        <f t="shared" si="45"/>
        <v>0</v>
      </c>
      <c r="H41" s="21">
        <f t="shared" si="45"/>
        <v>0</v>
      </c>
      <c r="I41" s="21">
        <f t="shared" si="45"/>
        <v>0</v>
      </c>
      <c r="J41" s="21">
        <f t="shared" si="45"/>
        <v>0</v>
      </c>
      <c r="K41" s="21">
        <f t="shared" si="45"/>
        <v>0</v>
      </c>
      <c r="L41" s="21">
        <f t="shared" si="45"/>
        <v>0</v>
      </c>
      <c r="M41" s="21">
        <f t="shared" ref="M41:R41" si="46">M40*$B$8</f>
        <v>0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L43" si="48">C42*$B$9</f>
        <v>0</v>
      </c>
      <c r="D43" s="21">
        <f t="shared" si="48"/>
        <v>0</v>
      </c>
      <c r="E43" s="21">
        <f t="shared" si="48"/>
        <v>0</v>
      </c>
      <c r="F43" s="21">
        <f t="shared" si="48"/>
        <v>0</v>
      </c>
      <c r="G43" s="21">
        <f t="shared" si="48"/>
        <v>0</v>
      </c>
      <c r="H43" s="21">
        <f t="shared" si="48"/>
        <v>0</v>
      </c>
      <c r="I43" s="21">
        <f t="shared" si="48"/>
        <v>0</v>
      </c>
      <c r="J43" s="21">
        <f t="shared" si="48"/>
        <v>0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L46" si="54">+C40+C42+C44</f>
        <v>0</v>
      </c>
      <c r="D46" s="19">
        <f t="shared" si="54"/>
        <v>0</v>
      </c>
      <c r="E46" s="19">
        <f t="shared" si="54"/>
        <v>0</v>
      </c>
      <c r="F46" s="19">
        <f t="shared" si="54"/>
        <v>0</v>
      </c>
      <c r="G46" s="19">
        <f t="shared" si="54"/>
        <v>0</v>
      </c>
      <c r="H46" s="19">
        <f t="shared" si="54"/>
        <v>0</v>
      </c>
      <c r="I46" s="19">
        <f t="shared" si="54"/>
        <v>0</v>
      </c>
      <c r="J46" s="19">
        <f t="shared" si="54"/>
        <v>0</v>
      </c>
      <c r="K46" s="19">
        <f t="shared" si="54"/>
        <v>0</v>
      </c>
      <c r="L46" s="19">
        <f t="shared" si="54"/>
        <v>0</v>
      </c>
      <c r="M46" s="19">
        <f t="shared" ref="M46:S46" si="55">+M40+M42+M44</f>
        <v>0</v>
      </c>
      <c r="N46" s="19">
        <f t="shared" si="55"/>
        <v>0</v>
      </c>
      <c r="O46" s="19">
        <f t="shared" si="55"/>
        <v>0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ref="C47:L47" si="57">+C41+C43+C45</f>
        <v>0</v>
      </c>
      <c r="D47" s="18">
        <f t="shared" si="57"/>
        <v>0</v>
      </c>
      <c r="E47" s="18">
        <f t="shared" si="57"/>
        <v>0</v>
      </c>
      <c r="F47" s="18">
        <f t="shared" si="57"/>
        <v>0</v>
      </c>
      <c r="G47" s="18">
        <f t="shared" si="57"/>
        <v>0</v>
      </c>
      <c r="H47" s="18">
        <f t="shared" si="57"/>
        <v>0</v>
      </c>
      <c r="I47" s="18">
        <f t="shared" si="57"/>
        <v>0</v>
      </c>
      <c r="J47" s="18">
        <f t="shared" si="57"/>
        <v>0</v>
      </c>
      <c r="K47" s="18">
        <f t="shared" si="57"/>
        <v>0</v>
      </c>
      <c r="L47" s="18">
        <f t="shared" si="57"/>
        <v>0</v>
      </c>
      <c r="M47" s="18">
        <f t="shared" ref="M47:S47" si="58">+M41+M43+M45</f>
        <v>0</v>
      </c>
      <c r="N47" s="18">
        <f t="shared" si="58"/>
        <v>0</v>
      </c>
      <c r="O47" s="18">
        <f t="shared" si="58"/>
        <v>0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574.75</v>
      </c>
      <c r="C49" s="43">
        <v>604.41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1179.1599999999999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0</v>
      </c>
    </row>
    <row r="54" spans="1:34" x14ac:dyDescent="0.25">
      <c r="A54" s="17" t="s">
        <v>114</v>
      </c>
      <c r="B54" s="43">
        <v>31.95</v>
      </c>
      <c r="C54" s="43">
        <v>7.48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39.43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>
        <v>1.63</v>
      </c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1.63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945.92000000000007</v>
      </c>
      <c r="C64" s="51">
        <f t="shared" ref="C64:AG64" si="61">+C15+C23+C31+C39+C47+C48+C49+C50+C51+C52+C53+C54+C55+C56+C57+C58+C59+C60+C61+C62+C63</f>
        <v>1348.1800000000003</v>
      </c>
      <c r="D64" s="51">
        <f t="shared" si="61"/>
        <v>0</v>
      </c>
      <c r="E64" s="51">
        <f t="shared" si="61"/>
        <v>0</v>
      </c>
      <c r="F64" s="51">
        <f t="shared" si="61"/>
        <v>0</v>
      </c>
      <c r="G64" s="51">
        <f t="shared" si="61"/>
        <v>0</v>
      </c>
      <c r="H64" s="51">
        <f t="shared" si="61"/>
        <v>0</v>
      </c>
      <c r="I64" s="51">
        <f t="shared" si="61"/>
        <v>0</v>
      </c>
      <c r="J64" s="51">
        <f t="shared" si="61"/>
        <v>0</v>
      </c>
      <c r="K64" s="51">
        <f t="shared" si="61"/>
        <v>0</v>
      </c>
      <c r="L64" s="51">
        <f t="shared" si="61"/>
        <v>0</v>
      </c>
      <c r="M64" s="51">
        <f t="shared" si="61"/>
        <v>0</v>
      </c>
      <c r="N64" s="51">
        <f t="shared" si="61"/>
        <v>0</v>
      </c>
      <c r="O64" s="51">
        <f t="shared" si="61"/>
        <v>0</v>
      </c>
      <c r="P64" s="51">
        <f t="shared" si="61"/>
        <v>0</v>
      </c>
      <c r="Q64" s="51">
        <f t="shared" si="61"/>
        <v>0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2294.1000000000004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 t="str">
        <f t="shared" ref="D66:AG66" si="62">D11</f>
        <v>CAJA 3 D</v>
      </c>
      <c r="E66" s="53" t="str">
        <f t="shared" si="62"/>
        <v>CAJA 4 D</v>
      </c>
      <c r="F66" s="53" t="str">
        <f t="shared" si="62"/>
        <v>CAJA 5 D</v>
      </c>
      <c r="G66" s="53" t="str">
        <f t="shared" si="62"/>
        <v>CAJA 6 D</v>
      </c>
      <c r="H66" s="53" t="str">
        <f t="shared" si="62"/>
        <v>CAJA 8 D</v>
      </c>
      <c r="I66" s="53">
        <f t="shared" si="62"/>
        <v>0</v>
      </c>
      <c r="J66" s="53">
        <f t="shared" si="62"/>
        <v>0</v>
      </c>
      <c r="K66" s="53">
        <f t="shared" si="62"/>
        <v>0</v>
      </c>
      <c r="L66" s="53">
        <f t="shared" si="62"/>
        <v>0</v>
      </c>
      <c r="M66" s="53">
        <f t="shared" si="62"/>
        <v>0</v>
      </c>
      <c r="N66" s="53">
        <f t="shared" si="62"/>
        <v>0</v>
      </c>
      <c r="O66" s="53">
        <f t="shared" si="62"/>
        <v>0</v>
      </c>
      <c r="P66" s="53">
        <f t="shared" si="62"/>
        <v>0</v>
      </c>
      <c r="Q66" s="53">
        <f t="shared" si="62"/>
        <v>0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943.85</v>
      </c>
      <c r="C67" s="55">
        <f t="shared" ref="C67:L67" si="63">C12</f>
        <v>1335.52</v>
      </c>
      <c r="D67" s="55">
        <f t="shared" si="63"/>
        <v>0</v>
      </c>
      <c r="E67" s="55">
        <f t="shared" si="63"/>
        <v>0</v>
      </c>
      <c r="F67" s="55">
        <f t="shared" si="63"/>
        <v>0</v>
      </c>
      <c r="G67" s="55">
        <f t="shared" si="63"/>
        <v>0</v>
      </c>
      <c r="H67" s="55">
        <f t="shared" si="63"/>
        <v>0</v>
      </c>
      <c r="I67" s="55">
        <f t="shared" si="63"/>
        <v>0</v>
      </c>
      <c r="J67" s="55">
        <f t="shared" si="63"/>
        <v>0</v>
      </c>
      <c r="K67" s="55">
        <f t="shared" si="63"/>
        <v>0</v>
      </c>
      <c r="L67" s="55">
        <f t="shared" si="63"/>
        <v>0</v>
      </c>
      <c r="M67" s="55">
        <f t="shared" ref="M67:AG67" si="64">M12</f>
        <v>0</v>
      </c>
      <c r="N67" s="55">
        <f t="shared" si="64"/>
        <v>0</v>
      </c>
      <c r="O67" s="55">
        <f t="shared" si="64"/>
        <v>0</v>
      </c>
      <c r="P67" s="55">
        <f t="shared" si="64"/>
        <v>0</v>
      </c>
      <c r="Q67" s="55">
        <f t="shared" si="64"/>
        <v>0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2279.37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12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12</v>
      </c>
    </row>
    <row r="69" spans="1:34" customFormat="1" x14ac:dyDescent="0.25">
      <c r="A69" s="56" t="s">
        <v>94</v>
      </c>
      <c r="B69" s="57">
        <f>+B67+B68</f>
        <v>943.85</v>
      </c>
      <c r="C69" s="57">
        <f t="shared" ref="C69:L69" si="67">+C67+C68</f>
        <v>1347.52</v>
      </c>
      <c r="D69" s="57">
        <f t="shared" si="67"/>
        <v>0</v>
      </c>
      <c r="E69" s="57">
        <f t="shared" si="67"/>
        <v>0</v>
      </c>
      <c r="F69" s="57">
        <f t="shared" si="67"/>
        <v>0</v>
      </c>
      <c r="G69" s="57">
        <f t="shared" si="67"/>
        <v>0</v>
      </c>
      <c r="H69" s="57">
        <f t="shared" si="67"/>
        <v>0</v>
      </c>
      <c r="I69" s="57">
        <f t="shared" si="67"/>
        <v>0</v>
      </c>
      <c r="J69" s="57">
        <f t="shared" si="67"/>
        <v>0</v>
      </c>
      <c r="K69" s="57">
        <f t="shared" si="67"/>
        <v>0</v>
      </c>
      <c r="L69" s="57">
        <f t="shared" si="67"/>
        <v>0</v>
      </c>
      <c r="M69" s="57">
        <f t="shared" ref="M69:AG69" si="68">+M67+M68</f>
        <v>0</v>
      </c>
      <c r="N69" s="57">
        <f t="shared" si="68"/>
        <v>0</v>
      </c>
      <c r="O69" s="57">
        <f t="shared" si="68"/>
        <v>0</v>
      </c>
      <c r="P69" s="57">
        <f t="shared" si="68"/>
        <v>0</v>
      </c>
      <c r="Q69" s="57">
        <f t="shared" si="68"/>
        <v>0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2291.37</v>
      </c>
    </row>
    <row r="70" spans="1:34" customFormat="1" ht="15" customHeight="1" x14ac:dyDescent="0.25">
      <c r="A70" s="56" t="s">
        <v>95</v>
      </c>
      <c r="B70" s="55">
        <f t="shared" ref="B70:L70" si="69">+B64-B69</f>
        <v>2.07000000000005</v>
      </c>
      <c r="C70" s="55">
        <f t="shared" si="69"/>
        <v>0.66000000000030923</v>
      </c>
      <c r="D70" s="55">
        <f t="shared" si="69"/>
        <v>0</v>
      </c>
      <c r="E70" s="55">
        <f t="shared" si="69"/>
        <v>0</v>
      </c>
      <c r="F70" s="55">
        <f t="shared" si="69"/>
        <v>0</v>
      </c>
      <c r="G70" s="55">
        <f t="shared" si="69"/>
        <v>0</v>
      </c>
      <c r="H70" s="55">
        <f t="shared" si="69"/>
        <v>0</v>
      </c>
      <c r="I70" s="55">
        <f t="shared" si="69"/>
        <v>0</v>
      </c>
      <c r="J70" s="55">
        <f t="shared" si="69"/>
        <v>0</v>
      </c>
      <c r="K70" s="55">
        <f t="shared" si="69"/>
        <v>0</v>
      </c>
      <c r="L70" s="55">
        <f t="shared" si="69"/>
        <v>0</v>
      </c>
      <c r="M70" s="55">
        <f t="shared" ref="M70:AG70" si="70">+M64-M69</f>
        <v>0</v>
      </c>
      <c r="N70" s="55">
        <f t="shared" si="70"/>
        <v>0</v>
      </c>
      <c r="O70" s="55">
        <f t="shared" si="70"/>
        <v>0</v>
      </c>
      <c r="P70" s="55">
        <f t="shared" si="70"/>
        <v>0</v>
      </c>
      <c r="Q70" s="55">
        <f t="shared" si="70"/>
        <v>0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2.7300000000003593</v>
      </c>
    </row>
    <row r="71" spans="1:34" ht="101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tabSelected="1"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C71" sqref="C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53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3689.79</v>
      </c>
      <c r="C12" s="25">
        <v>4043.61</v>
      </c>
      <c r="D12" s="25">
        <v>1202.01</v>
      </c>
      <c r="E12" s="25">
        <v>2391.59</v>
      </c>
      <c r="F12" s="25">
        <v>1543.06</v>
      </c>
      <c r="G12" s="25">
        <v>3519.26</v>
      </c>
      <c r="H12" s="25">
        <v>4725.97</v>
      </c>
      <c r="I12" s="25">
        <v>2927.27</v>
      </c>
      <c r="J12" s="25">
        <v>4783.75</v>
      </c>
      <c r="K12" s="25">
        <v>3581.23</v>
      </c>
      <c r="L12" s="25">
        <v>3022.91</v>
      </c>
      <c r="M12" s="25">
        <v>4056.86</v>
      </c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39487.31</v>
      </c>
      <c r="AI12" s="25">
        <v>38973.86</v>
      </c>
      <c r="AJ12" s="66">
        <f>+AI12-AH12</f>
        <v>-513.44999999999709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264</v>
      </c>
      <c r="C15" s="22">
        <v>255.5</v>
      </c>
      <c r="D15" s="22">
        <v>39</v>
      </c>
      <c r="E15" s="22">
        <v>153.5</v>
      </c>
      <c r="F15" s="22">
        <v>70.5</v>
      </c>
      <c r="G15" s="22">
        <v>46</v>
      </c>
      <c r="H15" s="22">
        <v>77</v>
      </c>
      <c r="I15" s="22">
        <v>158</v>
      </c>
      <c r="J15" s="22">
        <v>38.5</v>
      </c>
      <c r="K15" s="22">
        <v>310</v>
      </c>
      <c r="L15" s="22">
        <v>342</v>
      </c>
      <c r="M15" s="22">
        <v>113.5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1867.5</v>
      </c>
    </row>
    <row r="16" spans="1:36" s="31" customFormat="1" x14ac:dyDescent="0.25">
      <c r="A16" s="29" t="s">
        <v>20</v>
      </c>
      <c r="B16" s="30">
        <v>366</v>
      </c>
      <c r="C16" s="30">
        <v>292</v>
      </c>
      <c r="D16" s="30">
        <v>91</v>
      </c>
      <c r="E16" s="30">
        <v>107</v>
      </c>
      <c r="F16" s="30">
        <v>124</v>
      </c>
      <c r="G16" s="30">
        <v>233</v>
      </c>
      <c r="H16" s="30">
        <v>456</v>
      </c>
      <c r="I16" s="30">
        <v>226</v>
      </c>
      <c r="J16" s="30">
        <v>440</v>
      </c>
      <c r="K16" s="30"/>
      <c r="L16" s="30">
        <v>219</v>
      </c>
      <c r="M16" s="30">
        <v>467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3021</v>
      </c>
      <c r="AJ16" s="67"/>
    </row>
    <row r="17" spans="1:36" customFormat="1" x14ac:dyDescent="0.25">
      <c r="A17" s="45" t="s">
        <v>27</v>
      </c>
      <c r="B17" s="21">
        <f>B16*$B$8</f>
        <v>2188.6800000000003</v>
      </c>
      <c r="C17" s="21">
        <f>C16*$B$8</f>
        <v>1746.16</v>
      </c>
      <c r="D17" s="21">
        <f t="shared" ref="D17:AG17" si="2">D16*$B$8</f>
        <v>544.18000000000006</v>
      </c>
      <c r="E17" s="21">
        <f t="shared" si="2"/>
        <v>639.86</v>
      </c>
      <c r="F17" s="21">
        <f t="shared" si="2"/>
        <v>741.5200000000001</v>
      </c>
      <c r="G17" s="21">
        <f t="shared" si="2"/>
        <v>1393.3400000000001</v>
      </c>
      <c r="H17" s="21">
        <f t="shared" si="2"/>
        <v>2726.88</v>
      </c>
      <c r="I17" s="21">
        <f t="shared" si="2"/>
        <v>1351.48</v>
      </c>
      <c r="J17" s="21">
        <f t="shared" si="2"/>
        <v>2631.2000000000003</v>
      </c>
      <c r="K17" s="21">
        <f t="shared" si="2"/>
        <v>0</v>
      </c>
      <c r="L17" s="21">
        <f t="shared" si="2"/>
        <v>1309.6200000000001</v>
      </c>
      <c r="M17" s="21">
        <f t="shared" si="2"/>
        <v>2792.6600000000003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18065.580000000002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366</v>
      </c>
      <c r="C22" s="19">
        <f t="shared" ref="C22:AG23" si="5">+C16+C18+C20</f>
        <v>292</v>
      </c>
      <c r="D22" s="19">
        <f t="shared" si="5"/>
        <v>91</v>
      </c>
      <c r="E22" s="19">
        <f t="shared" si="5"/>
        <v>107</v>
      </c>
      <c r="F22" s="19">
        <f t="shared" si="5"/>
        <v>124</v>
      </c>
      <c r="G22" s="19">
        <f t="shared" si="5"/>
        <v>233</v>
      </c>
      <c r="H22" s="19">
        <f t="shared" si="5"/>
        <v>456</v>
      </c>
      <c r="I22" s="19">
        <f t="shared" si="5"/>
        <v>226</v>
      </c>
      <c r="J22" s="19">
        <f t="shared" si="5"/>
        <v>440</v>
      </c>
      <c r="K22" s="19">
        <f t="shared" si="5"/>
        <v>0</v>
      </c>
      <c r="L22" s="19">
        <f t="shared" si="5"/>
        <v>219</v>
      </c>
      <c r="M22" s="19">
        <f t="shared" si="5"/>
        <v>467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3021</v>
      </c>
    </row>
    <row r="23" spans="1:36" customFormat="1" x14ac:dyDescent="0.25">
      <c r="A23" s="46" t="s">
        <v>26</v>
      </c>
      <c r="B23" s="18">
        <f>+B17+B19+B21</f>
        <v>2188.6800000000003</v>
      </c>
      <c r="C23" s="18">
        <f t="shared" si="5"/>
        <v>1746.16</v>
      </c>
      <c r="D23" s="18">
        <f t="shared" si="5"/>
        <v>544.18000000000006</v>
      </c>
      <c r="E23" s="18">
        <f t="shared" si="5"/>
        <v>639.86</v>
      </c>
      <c r="F23" s="18">
        <f t="shared" si="5"/>
        <v>741.5200000000001</v>
      </c>
      <c r="G23" s="18">
        <f t="shared" si="5"/>
        <v>1393.3400000000001</v>
      </c>
      <c r="H23" s="18">
        <f t="shared" si="5"/>
        <v>2726.88</v>
      </c>
      <c r="I23" s="18">
        <f t="shared" si="5"/>
        <v>1351.48</v>
      </c>
      <c r="J23" s="18">
        <f t="shared" si="5"/>
        <v>2631.2000000000003</v>
      </c>
      <c r="K23" s="18">
        <f t="shared" si="5"/>
        <v>0</v>
      </c>
      <c r="L23" s="18">
        <f t="shared" si="5"/>
        <v>1309.6200000000001</v>
      </c>
      <c r="M23" s="18">
        <f t="shared" si="5"/>
        <v>2792.6600000000003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18065.580000000002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>
        <v>17.64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17.64</v>
      </c>
    </row>
    <row r="33" spans="1:34" customFormat="1" x14ac:dyDescent="0.25">
      <c r="A33" s="45" t="s">
        <v>35</v>
      </c>
      <c r="B33" s="21">
        <f>B32*$B$8</f>
        <v>105.48720000000002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105.48720000000002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17.64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17.64</v>
      </c>
    </row>
    <row r="39" spans="1:34" customFormat="1" x14ac:dyDescent="0.25">
      <c r="A39" s="46" t="s">
        <v>42</v>
      </c>
      <c r="B39" s="18">
        <f>+B33+B35+B37</f>
        <v>105.48720000000002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105.48720000000002</v>
      </c>
    </row>
    <row r="40" spans="1:34" x14ac:dyDescent="0.25">
      <c r="A40" s="13" t="s">
        <v>43</v>
      </c>
      <c r="B40" s="35">
        <v>18.62</v>
      </c>
      <c r="C40" s="35">
        <v>26.34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44.96</v>
      </c>
    </row>
    <row r="41" spans="1:34" customFormat="1" x14ac:dyDescent="0.25">
      <c r="A41" s="45" t="s">
        <v>44</v>
      </c>
      <c r="B41" s="21">
        <f>B40*$B$8</f>
        <v>111.34760000000001</v>
      </c>
      <c r="C41" s="21">
        <f t="shared" ref="C41:AG41" si="16">C40*$B$8</f>
        <v>157.51320000000001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268.86080000000004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18.62</v>
      </c>
      <c r="C46" s="19">
        <f t="shared" ref="C46:AG47" si="19">+C40+C42+C44</f>
        <v>26.34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44.96</v>
      </c>
    </row>
    <row r="47" spans="1:34" customFormat="1" x14ac:dyDescent="0.25">
      <c r="A47" s="46" t="s">
        <v>48</v>
      </c>
      <c r="B47" s="18">
        <f>+B41+B43+B45</f>
        <v>111.34760000000001</v>
      </c>
      <c r="C47" s="18">
        <f t="shared" si="19"/>
        <v>157.51320000000001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268.86080000000004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402.37</v>
      </c>
      <c r="C49" s="43">
        <v>1297.81</v>
      </c>
      <c r="D49" s="43">
        <v>232.54</v>
      </c>
      <c r="E49" s="43">
        <v>1518.21</v>
      </c>
      <c r="F49" s="43">
        <v>554.36</v>
      </c>
      <c r="G49" s="43">
        <v>1766.8</v>
      </c>
      <c r="H49" s="43">
        <v>1755.72</v>
      </c>
      <c r="I49" s="43">
        <v>1266.17</v>
      </c>
      <c r="J49" s="43"/>
      <c r="K49" s="43">
        <v>2324.87</v>
      </c>
      <c r="L49" s="43">
        <v>1090.8800000000001</v>
      </c>
      <c r="M49" s="44">
        <v>1153.1199999999999</v>
      </c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13362.849999999999</v>
      </c>
    </row>
    <row r="50" spans="1:34" x14ac:dyDescent="0.25">
      <c r="A50" s="17" t="s">
        <v>1</v>
      </c>
      <c r="B50" s="43"/>
      <c r="C50" s="43"/>
      <c r="D50" s="43">
        <v>0</v>
      </c>
      <c r="E50" s="43">
        <v>81.12</v>
      </c>
      <c r="F50" s="43"/>
      <c r="G50" s="43"/>
      <c r="H50" s="43"/>
      <c r="I50" s="43"/>
      <c r="J50" s="43"/>
      <c r="K50" s="43">
        <v>735.04</v>
      </c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816.16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>
        <v>421.9</v>
      </c>
      <c r="C52" s="43">
        <v>469.39</v>
      </c>
      <c r="D52" s="43">
        <v>161.63</v>
      </c>
      <c r="E52" s="43"/>
      <c r="F52" s="43"/>
      <c r="G52" s="43">
        <v>217.31</v>
      </c>
      <c r="H52" s="43">
        <v>158.46</v>
      </c>
      <c r="I52" s="43"/>
      <c r="J52" s="43">
        <v>1883.81</v>
      </c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3312.5</v>
      </c>
    </row>
    <row r="53" spans="1:34" x14ac:dyDescent="0.25">
      <c r="A53" s="17" t="s">
        <v>18</v>
      </c>
      <c r="B53" s="43"/>
      <c r="C53" s="43">
        <v>0</v>
      </c>
      <c r="D53" s="43">
        <v>0</v>
      </c>
      <c r="E53" s="43"/>
      <c r="F53" s="43">
        <v>0</v>
      </c>
      <c r="G53" s="43">
        <v>51.99</v>
      </c>
      <c r="H53" s="43">
        <v>0</v>
      </c>
      <c r="I53" s="43"/>
      <c r="J53" s="43">
        <v>22.25</v>
      </c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74.240000000000009</v>
      </c>
    </row>
    <row r="54" spans="1:34" x14ac:dyDescent="0.25">
      <c r="A54" s="17" t="s">
        <v>114</v>
      </c>
      <c r="B54" s="43">
        <v>73.89</v>
      </c>
      <c r="C54" s="43">
        <v>15.54</v>
      </c>
      <c r="D54" s="43">
        <v>225.48</v>
      </c>
      <c r="E54" s="43"/>
      <c r="F54" s="43">
        <v>169.39</v>
      </c>
      <c r="G54" s="43">
        <v>56.71</v>
      </c>
      <c r="H54" s="43"/>
      <c r="I54" s="43">
        <v>153.15</v>
      </c>
      <c r="J54" s="43">
        <v>160.85</v>
      </c>
      <c r="K54" s="43">
        <v>82.52</v>
      </c>
      <c r="L54" s="43">
        <v>44.53</v>
      </c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982.06</v>
      </c>
    </row>
    <row r="55" spans="1:34" x14ac:dyDescent="0.25">
      <c r="A55" s="17" t="s">
        <v>52</v>
      </c>
      <c r="B55" s="43">
        <v>73.72</v>
      </c>
      <c r="C55" s="43"/>
      <c r="D55" s="43">
        <v>0</v>
      </c>
      <c r="E55" s="43">
        <v>0</v>
      </c>
      <c r="F55" s="43">
        <v>10</v>
      </c>
      <c r="G55" s="43"/>
      <c r="H55" s="43">
        <v>24.14</v>
      </c>
      <c r="I55" s="43"/>
      <c r="J55" s="43"/>
      <c r="K55" s="43">
        <v>129.63999999999999</v>
      </c>
      <c r="L55" s="43">
        <v>240.36</v>
      </c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477.86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>
        <v>103.35</v>
      </c>
      <c r="D58" s="43"/>
      <c r="E58" s="43"/>
      <c r="F58" s="43"/>
      <c r="G58" s="43"/>
      <c r="H58" s="43"/>
      <c r="I58" s="43"/>
      <c r="J58" s="43">
        <v>44.82</v>
      </c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148.16999999999999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3641.3948</v>
      </c>
      <c r="C64" s="51">
        <f t="shared" ref="C64:AG64" si="21">+C15+C23+C31+C39+C47+C48+C49+C50+C51+C52+C53+C54+C55+C56+C57+C58+C59+C60+C61+C62+C63</f>
        <v>4045.2631999999999</v>
      </c>
      <c r="D64" s="51">
        <f t="shared" si="21"/>
        <v>1202.83</v>
      </c>
      <c r="E64" s="51">
        <f t="shared" si="21"/>
        <v>2392.69</v>
      </c>
      <c r="F64" s="51">
        <f t="shared" si="21"/>
        <v>1545.77</v>
      </c>
      <c r="G64" s="51">
        <f t="shared" si="21"/>
        <v>3532.15</v>
      </c>
      <c r="H64" s="51">
        <f t="shared" si="21"/>
        <v>4742.2000000000007</v>
      </c>
      <c r="I64" s="51">
        <f t="shared" si="21"/>
        <v>2928.8</v>
      </c>
      <c r="J64" s="51">
        <f t="shared" si="21"/>
        <v>4781.43</v>
      </c>
      <c r="K64" s="51">
        <f t="shared" si="21"/>
        <v>3582.0699999999997</v>
      </c>
      <c r="L64" s="51">
        <f t="shared" si="21"/>
        <v>3027.3900000000003</v>
      </c>
      <c r="M64" s="51">
        <f t="shared" si="21"/>
        <v>4059.28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39481.268000000004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8 D</v>
      </c>
      <c r="F66" s="53" t="str">
        <f t="shared" si="22"/>
        <v>CAJA 9 D</v>
      </c>
      <c r="G66" s="53" t="str">
        <f t="shared" si="22"/>
        <v>CAJA 1 D</v>
      </c>
      <c r="H66" s="53" t="str">
        <f t="shared" si="22"/>
        <v>CAJA 2 N</v>
      </c>
      <c r="I66" s="53" t="str">
        <f t="shared" si="22"/>
        <v>CAJA 3 N</v>
      </c>
      <c r="J66" s="53" t="str">
        <f t="shared" si="22"/>
        <v>CAJA 4 N</v>
      </c>
      <c r="K66" s="53" t="str">
        <f t="shared" si="22"/>
        <v>CAJA 5 N</v>
      </c>
      <c r="L66" s="53" t="str">
        <f t="shared" si="22"/>
        <v>CAJA 8 N</v>
      </c>
      <c r="M66" s="53" t="str">
        <f t="shared" si="22"/>
        <v>CAJA 9 N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3689.79</v>
      </c>
      <c r="C67" s="55">
        <f t="shared" ref="C67:L67" si="23">C12</f>
        <v>4043.61</v>
      </c>
      <c r="D67" s="55">
        <f t="shared" si="23"/>
        <v>1202.01</v>
      </c>
      <c r="E67" s="55">
        <f t="shared" si="23"/>
        <v>2391.59</v>
      </c>
      <c r="F67" s="55">
        <f t="shared" si="23"/>
        <v>1543.06</v>
      </c>
      <c r="G67" s="55">
        <f t="shared" si="23"/>
        <v>3519.26</v>
      </c>
      <c r="H67" s="55">
        <f t="shared" si="23"/>
        <v>4725.97</v>
      </c>
      <c r="I67" s="55">
        <f t="shared" si="23"/>
        <v>2927.27</v>
      </c>
      <c r="J67" s="55">
        <f t="shared" si="23"/>
        <v>4783.75</v>
      </c>
      <c r="K67" s="55">
        <f t="shared" si="23"/>
        <v>3581.23</v>
      </c>
      <c r="L67" s="55">
        <f t="shared" si="23"/>
        <v>3022.91</v>
      </c>
      <c r="M67" s="55">
        <f t="shared" si="22"/>
        <v>4056.86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39487.31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3689.79</v>
      </c>
      <c r="C69" s="57">
        <f t="shared" ref="C69:AG69" si="25">+C67+C68</f>
        <v>4043.61</v>
      </c>
      <c r="D69" s="57">
        <f t="shared" si="25"/>
        <v>1202.01</v>
      </c>
      <c r="E69" s="57">
        <f t="shared" si="25"/>
        <v>2391.59</v>
      </c>
      <c r="F69" s="57">
        <f t="shared" si="25"/>
        <v>1543.06</v>
      </c>
      <c r="G69" s="57">
        <f t="shared" si="25"/>
        <v>3519.26</v>
      </c>
      <c r="H69" s="57">
        <f t="shared" si="25"/>
        <v>4725.97</v>
      </c>
      <c r="I69" s="57">
        <f t="shared" si="25"/>
        <v>2927.27</v>
      </c>
      <c r="J69" s="57">
        <f t="shared" si="25"/>
        <v>4783.75</v>
      </c>
      <c r="K69" s="57">
        <f t="shared" si="25"/>
        <v>3581.23</v>
      </c>
      <c r="L69" s="57">
        <f t="shared" si="25"/>
        <v>3022.91</v>
      </c>
      <c r="M69" s="57">
        <f t="shared" si="25"/>
        <v>4056.86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39487.31</v>
      </c>
    </row>
    <row r="70" spans="1:34" customFormat="1" ht="15" customHeight="1" x14ac:dyDescent="0.25">
      <c r="A70" s="56" t="s">
        <v>95</v>
      </c>
      <c r="B70" s="55">
        <f t="shared" ref="B70:AG70" si="26">+B64-B69</f>
        <v>-48.395199999999932</v>
      </c>
      <c r="C70" s="55">
        <f t="shared" si="26"/>
        <v>1.6531999999997424</v>
      </c>
      <c r="D70" s="55">
        <f t="shared" si="26"/>
        <v>0.81999999999993634</v>
      </c>
      <c r="E70" s="55">
        <f t="shared" si="26"/>
        <v>1.0999999999999091</v>
      </c>
      <c r="F70" s="55">
        <f t="shared" si="26"/>
        <v>2.7100000000000364</v>
      </c>
      <c r="G70" s="55">
        <f t="shared" si="26"/>
        <v>12.889999999999873</v>
      </c>
      <c r="H70" s="55">
        <f t="shared" si="26"/>
        <v>16.230000000000473</v>
      </c>
      <c r="I70" s="55">
        <f t="shared" si="26"/>
        <v>1.5300000000002001</v>
      </c>
      <c r="J70" s="55">
        <f t="shared" si="26"/>
        <v>-2.319999999999709</v>
      </c>
      <c r="K70" s="55">
        <f t="shared" si="26"/>
        <v>0.83999999999969077</v>
      </c>
      <c r="L70" s="55">
        <f t="shared" si="26"/>
        <v>4.4800000000004729</v>
      </c>
      <c r="M70" s="55">
        <f t="shared" si="26"/>
        <v>2.4200000000000728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-6.0419999999992342</v>
      </c>
    </row>
    <row r="71" spans="1:34" ht="112.5" customHeight="1" x14ac:dyDescent="0.25">
      <c r="A71" s="74" t="s">
        <v>96</v>
      </c>
      <c r="B71" s="14" t="s">
        <v>123</v>
      </c>
      <c r="C71" s="14"/>
      <c r="D71" s="14"/>
      <c r="E71" s="14"/>
      <c r="F71" s="14"/>
      <c r="G71" s="14" t="s">
        <v>124</v>
      </c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56" activePane="bottomRight" state="frozen"/>
      <selection pane="topRight" activeCell="B1" sqref="B1"/>
      <selection pane="bottomLeft" activeCell="A5" sqref="A5"/>
      <selection pane="bottomRight" activeCell="AI78" sqref="AI7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44787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6043.08</v>
      </c>
      <c r="C12" s="25">
        <v>5765.14</v>
      </c>
      <c r="D12" s="25">
        <v>2146.59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13954.810000000001</v>
      </c>
      <c r="AI12" s="25">
        <v>13741.21</v>
      </c>
      <c r="AJ12" s="66">
        <f>+AI12-AH12</f>
        <v>-213.60000000000218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568</v>
      </c>
      <c r="C15" s="22">
        <v>469</v>
      </c>
      <c r="D15" s="22">
        <v>61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1098</v>
      </c>
    </row>
    <row r="16" spans="1:36" s="31" customFormat="1" x14ac:dyDescent="0.25">
      <c r="A16" s="29" t="s">
        <v>20</v>
      </c>
      <c r="B16" s="30">
        <v>510</v>
      </c>
      <c r="C16" s="30">
        <v>625</v>
      </c>
      <c r="D16" s="30">
        <v>154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1289</v>
      </c>
      <c r="AJ16" s="67"/>
    </row>
    <row r="17" spans="1:36" customFormat="1" x14ac:dyDescent="0.25">
      <c r="A17" s="45" t="s">
        <v>27</v>
      </c>
      <c r="B17" s="21">
        <f>B16*$B$8</f>
        <v>3049.8</v>
      </c>
      <c r="C17" s="21">
        <f>C16*$B$8</f>
        <v>3737.5000000000005</v>
      </c>
      <c r="D17" s="21">
        <f t="shared" ref="D17:AG17" si="2">D16*$B$8</f>
        <v>920.92000000000007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7708.2200000000012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510</v>
      </c>
      <c r="C22" s="19">
        <f t="shared" ref="C22:AG23" si="5">+C16+C18+C20</f>
        <v>625</v>
      </c>
      <c r="D22" s="19">
        <f t="shared" si="5"/>
        <v>154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1289</v>
      </c>
    </row>
    <row r="23" spans="1:36" customFormat="1" x14ac:dyDescent="0.25">
      <c r="A23" s="46" t="s">
        <v>26</v>
      </c>
      <c r="B23" s="18">
        <f>+B17+B19+B21</f>
        <v>3049.8</v>
      </c>
      <c r="C23" s="18">
        <f t="shared" si="5"/>
        <v>3737.5000000000005</v>
      </c>
      <c r="D23" s="18">
        <f t="shared" si="5"/>
        <v>920.92000000000007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7708.2200000000012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>
        <v>15.74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15.74</v>
      </c>
    </row>
    <row r="41" spans="1:34" customFormat="1" x14ac:dyDescent="0.25">
      <c r="A41" s="45" t="s">
        <v>44</v>
      </c>
      <c r="B41" s="21">
        <f>B40*$B$8</f>
        <v>94.125200000000007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94.125200000000007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15.74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15.74</v>
      </c>
    </row>
    <row r="47" spans="1:34" customFormat="1" x14ac:dyDescent="0.25">
      <c r="A47" s="46" t="s">
        <v>48</v>
      </c>
      <c r="B47" s="18">
        <f>+B41+B43+B45</f>
        <v>94.125200000000007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94.125200000000007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2266.15</v>
      </c>
      <c r="C49" s="43">
        <v>1535.42</v>
      </c>
      <c r="D49" s="43">
        <v>1161.08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4962.6499999999996</v>
      </c>
    </row>
    <row r="50" spans="1:34" x14ac:dyDescent="0.25">
      <c r="A50" s="17" t="s">
        <v>1</v>
      </c>
      <c r="B50" s="43">
        <v>0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0</v>
      </c>
      <c r="C53" s="43">
        <v>0</v>
      </c>
      <c r="D53" s="43">
        <v>0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>
        <v>36.380000000000003</v>
      </c>
      <c r="C54" s="43">
        <v>0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36.380000000000003</v>
      </c>
    </row>
    <row r="55" spans="1:34" x14ac:dyDescent="0.25">
      <c r="A55" s="17" t="s">
        <v>52</v>
      </c>
      <c r="B55" s="43">
        <v>29</v>
      </c>
      <c r="C55" s="43">
        <v>25.23</v>
      </c>
      <c r="D55" s="43">
        <v>0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54.230000000000004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6043.4552000000003</v>
      </c>
      <c r="C64" s="51">
        <f t="shared" ref="C64:AG64" si="21">+C15+C23+C31+C39+C47+C48+C49+C50+C51+C52+C53+C54+C55+C56+C57+C58+C59+C60+C61+C62+C63</f>
        <v>5767.15</v>
      </c>
      <c r="D64" s="51">
        <f t="shared" si="21"/>
        <v>2143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13953.6052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N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6043.08</v>
      </c>
      <c r="C67" s="55">
        <f t="shared" ref="C67:L67" si="23">C12</f>
        <v>5765.14</v>
      </c>
      <c r="D67" s="55">
        <f t="shared" si="23"/>
        <v>2146.59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13954.810000000001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6043.08</v>
      </c>
      <c r="C69" s="57">
        <f t="shared" ref="C69:AG69" si="25">+C67+C68</f>
        <v>5765.14</v>
      </c>
      <c r="D69" s="57">
        <f t="shared" si="25"/>
        <v>2146.59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13954.810000000001</v>
      </c>
    </row>
    <row r="70" spans="1:34" customFormat="1" ht="15" customHeight="1" x14ac:dyDescent="0.25">
      <c r="A70" s="56" t="s">
        <v>95</v>
      </c>
      <c r="B70" s="55">
        <f t="shared" ref="B70:AG70" si="26">+B64-B69</f>
        <v>0.37520000000040454</v>
      </c>
      <c r="C70" s="55">
        <f t="shared" si="26"/>
        <v>2.0099999999993088</v>
      </c>
      <c r="D70" s="55">
        <f t="shared" si="26"/>
        <v>-3.5900000000001455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-1.2048000000004322</v>
      </c>
    </row>
    <row r="71" spans="1:34" ht="95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I42" activePane="bottomRight" state="frozen"/>
      <selection pane="topRight" activeCell="B1" sqref="B1"/>
      <selection pane="bottomLeft" activeCell="A5" sqref="A5"/>
      <selection pane="bottomRight" activeCell="AJ43" sqref="AI42:AJ4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5848.76</v>
      </c>
      <c r="C12" s="25">
        <v>6285.09</v>
      </c>
      <c r="D12" s="25">
        <v>2673.7</v>
      </c>
      <c r="E12" s="25">
        <v>44.46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14852.009999999998</v>
      </c>
      <c r="AI12" s="25">
        <v>14710.2</v>
      </c>
      <c r="AJ12" s="66">
        <f>+AI12-AH12</f>
        <v>-141.80999999999767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926</v>
      </c>
      <c r="C15" s="22">
        <v>424.5</v>
      </c>
      <c r="D15" s="22">
        <v>625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1975.5</v>
      </c>
    </row>
    <row r="16" spans="1:36" s="31" customFormat="1" x14ac:dyDescent="0.25">
      <c r="A16" s="29" t="s">
        <v>20</v>
      </c>
      <c r="B16" s="30">
        <v>363</v>
      </c>
      <c r="C16" s="30">
        <v>509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872</v>
      </c>
      <c r="AJ16" s="67"/>
    </row>
    <row r="17" spans="1:36" customFormat="1" x14ac:dyDescent="0.25">
      <c r="A17" s="45" t="s">
        <v>27</v>
      </c>
      <c r="B17" s="21">
        <f>B16*$B$8</f>
        <v>2170.7400000000002</v>
      </c>
      <c r="C17" s="21">
        <f>C16*$B$8</f>
        <v>3043.82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5214.5600000000004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363</v>
      </c>
      <c r="C22" s="19">
        <f t="shared" ref="C22:AG23" si="5">+C16+C18+C20</f>
        <v>509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872</v>
      </c>
    </row>
    <row r="23" spans="1:36" customFormat="1" x14ac:dyDescent="0.25">
      <c r="A23" s="46" t="s">
        <v>26</v>
      </c>
      <c r="B23" s="18">
        <f>+B17+B19+B21</f>
        <v>2170.7400000000002</v>
      </c>
      <c r="C23" s="18">
        <f t="shared" si="5"/>
        <v>3043.82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5214.5600000000004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>
        <v>17.95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17.95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107.34100000000001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107.34100000000001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17.95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17.95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107.34100000000001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107.34100000000001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>
        <v>598.79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598.79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2156.9899999999998</v>
      </c>
      <c r="C53" s="43">
        <v>2674.15</v>
      </c>
      <c r="D53" s="43">
        <v>1938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6769.1399999999994</v>
      </c>
    </row>
    <row r="54" spans="1:34" x14ac:dyDescent="0.25">
      <c r="A54" s="17" t="s">
        <v>114</v>
      </c>
      <c r="B54" s="43"/>
      <c r="C54" s="43">
        <v>43.73</v>
      </c>
      <c r="D54" s="43">
        <v>114.91</v>
      </c>
      <c r="E54" s="43">
        <v>44.46</v>
      </c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203.1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5852.52</v>
      </c>
      <c r="C64" s="51">
        <f t="shared" ref="C64:AG64" si="21">+C15+C23+C31+C39+C47+C48+C49+C50+C51+C52+C53+C54+C55+C56+C57+C58+C59+C60+C61+C62+C63</f>
        <v>6293.5409999999993</v>
      </c>
      <c r="D64" s="51">
        <f t="shared" si="21"/>
        <v>2677.91</v>
      </c>
      <c r="E64" s="51">
        <f t="shared" si="21"/>
        <v>44.46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14868.430999999999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4 D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5848.76</v>
      </c>
      <c r="C67" s="55">
        <f t="shared" ref="C67:L67" si="23">C12</f>
        <v>6285.09</v>
      </c>
      <c r="D67" s="55">
        <f t="shared" si="23"/>
        <v>2673.7</v>
      </c>
      <c r="E67" s="55">
        <f t="shared" si="23"/>
        <v>44.46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14852.009999999998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5848.76</v>
      </c>
      <c r="C69" s="57">
        <f t="shared" ref="C69:AG69" si="25">+C67+C68</f>
        <v>6285.09</v>
      </c>
      <c r="D69" s="57">
        <f t="shared" si="25"/>
        <v>2673.7</v>
      </c>
      <c r="E69" s="57">
        <f t="shared" si="25"/>
        <v>44.46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14852.009999999998</v>
      </c>
    </row>
    <row r="70" spans="1:34" customFormat="1" ht="15" customHeight="1" x14ac:dyDescent="0.25">
      <c r="A70" s="56" t="s">
        <v>95</v>
      </c>
      <c r="B70" s="55">
        <f t="shared" ref="B70:AG70" si="26">+B64-B69</f>
        <v>3.7600000000002183</v>
      </c>
      <c r="C70" s="55">
        <f t="shared" si="26"/>
        <v>8.4509999999991123</v>
      </c>
      <c r="D70" s="55">
        <f t="shared" si="26"/>
        <v>4.2100000000000364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16.420999999999367</v>
      </c>
    </row>
    <row r="71" spans="1:34" ht="107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V71" sqref="V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>
        <v>6.12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53</v>
      </c>
      <c r="D11" s="5" t="s">
        <v>55</v>
      </c>
      <c r="E11" s="5" t="s">
        <v>55</v>
      </c>
      <c r="F11" s="5" t="s">
        <v>56</v>
      </c>
      <c r="G11" s="5" t="s">
        <v>57</v>
      </c>
      <c r="H11" s="5" t="s">
        <v>57</v>
      </c>
      <c r="I11" s="5" t="s">
        <v>59</v>
      </c>
      <c r="J11" s="5" t="s">
        <v>60</v>
      </c>
      <c r="K11" s="5" t="s">
        <v>61</v>
      </c>
      <c r="L11" s="5" t="s">
        <v>62</v>
      </c>
      <c r="M11" s="5" t="s">
        <v>63</v>
      </c>
      <c r="N11" s="5" t="s">
        <v>64</v>
      </c>
      <c r="O11" s="5" t="s">
        <v>66</v>
      </c>
      <c r="P11" s="5" t="s">
        <v>75</v>
      </c>
      <c r="Q11" s="5" t="s">
        <v>76</v>
      </c>
      <c r="R11" s="5" t="s">
        <v>79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4507.9799999999996</v>
      </c>
      <c r="C12" s="25">
        <v>5555.65</v>
      </c>
      <c r="D12" s="25">
        <v>158.34</v>
      </c>
      <c r="E12" s="25">
        <v>2299.9699999999998</v>
      </c>
      <c r="F12" s="25">
        <v>8921.9</v>
      </c>
      <c r="G12" s="25">
        <v>6075.56</v>
      </c>
      <c r="H12" s="25">
        <v>9041.35</v>
      </c>
      <c r="I12" s="25">
        <v>6145.57</v>
      </c>
      <c r="J12" s="25">
        <v>8747.86</v>
      </c>
      <c r="K12" s="25">
        <v>8364.59</v>
      </c>
      <c r="L12" s="25">
        <v>9862.36</v>
      </c>
      <c r="M12" s="25">
        <v>5118.8599999999997</v>
      </c>
      <c r="N12" s="25">
        <v>8040.02</v>
      </c>
      <c r="O12" s="25">
        <v>1386.58</v>
      </c>
      <c r="P12" s="25">
        <v>104.41</v>
      </c>
      <c r="Q12" s="25">
        <v>446.46</v>
      </c>
      <c r="R12" s="25">
        <v>1776.99</v>
      </c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86554.450000000026</v>
      </c>
      <c r="AI12" s="25">
        <v>85136.35</v>
      </c>
      <c r="AJ12" s="66">
        <f>+AI12-AH12</f>
        <v>-1418.1000000000204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130.5</v>
      </c>
      <c r="C15" s="22">
        <v>116.5</v>
      </c>
      <c r="D15" s="22"/>
      <c r="E15" s="22">
        <v>161.5</v>
      </c>
      <c r="F15" s="22">
        <v>46</v>
      </c>
      <c r="G15" s="22">
        <v>100</v>
      </c>
      <c r="H15" s="22">
        <v>344</v>
      </c>
      <c r="I15" s="22">
        <v>188</v>
      </c>
      <c r="J15" s="22">
        <v>209.5</v>
      </c>
      <c r="K15" s="22">
        <v>19.5</v>
      </c>
      <c r="L15" s="22">
        <v>140.5</v>
      </c>
      <c r="M15" s="22">
        <v>38.5</v>
      </c>
      <c r="N15" s="22">
        <v>27</v>
      </c>
      <c r="O15" s="22">
        <v>175.5</v>
      </c>
      <c r="P15" s="22">
        <v>13</v>
      </c>
      <c r="Q15" s="22">
        <v>2</v>
      </c>
      <c r="R15" s="22">
        <v>22</v>
      </c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1734</v>
      </c>
    </row>
    <row r="16" spans="1:36" s="31" customFormat="1" x14ac:dyDescent="0.25">
      <c r="A16" s="29" t="s">
        <v>20</v>
      </c>
      <c r="B16" s="30">
        <v>620</v>
      </c>
      <c r="C16" s="30">
        <v>567</v>
      </c>
      <c r="D16" s="30"/>
      <c r="E16" s="30">
        <v>275</v>
      </c>
      <c r="F16" s="30">
        <v>790</v>
      </c>
      <c r="G16" s="30">
        <v>662</v>
      </c>
      <c r="H16" s="30">
        <v>219</v>
      </c>
      <c r="I16" s="30">
        <v>684</v>
      </c>
      <c r="J16" s="30">
        <v>758</v>
      </c>
      <c r="K16" s="30">
        <v>825</v>
      </c>
      <c r="L16" s="30">
        <v>836</v>
      </c>
      <c r="M16" s="30">
        <v>678</v>
      </c>
      <c r="N16" s="30">
        <v>662</v>
      </c>
      <c r="O16" s="30"/>
      <c r="P16" s="30"/>
      <c r="Q16" s="30"/>
      <c r="R16" s="30">
        <v>144</v>
      </c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7720</v>
      </c>
      <c r="AJ16" s="67"/>
    </row>
    <row r="17" spans="1:36" customFormat="1" x14ac:dyDescent="0.25">
      <c r="A17" s="45" t="s">
        <v>27</v>
      </c>
      <c r="B17" s="21">
        <f>B16*$B$8</f>
        <v>3707.6000000000004</v>
      </c>
      <c r="C17" s="21">
        <f>C16*$B$8</f>
        <v>3390.6600000000003</v>
      </c>
      <c r="D17" s="21">
        <f t="shared" ref="D17:AG17" si="2">D16*$B$8</f>
        <v>0</v>
      </c>
      <c r="E17" s="21">
        <f t="shared" si="2"/>
        <v>1644.5000000000002</v>
      </c>
      <c r="F17" s="21">
        <f t="shared" si="2"/>
        <v>4724.2000000000007</v>
      </c>
      <c r="G17" s="21">
        <f t="shared" si="2"/>
        <v>3958.76</v>
      </c>
      <c r="H17" s="21">
        <f t="shared" si="2"/>
        <v>1309.6200000000001</v>
      </c>
      <c r="I17" s="21">
        <f t="shared" si="2"/>
        <v>4090.32</v>
      </c>
      <c r="J17" s="21">
        <f t="shared" si="2"/>
        <v>4532.84</v>
      </c>
      <c r="K17" s="21">
        <f t="shared" si="2"/>
        <v>4933.5</v>
      </c>
      <c r="L17" s="21">
        <f t="shared" si="2"/>
        <v>4999.2800000000007</v>
      </c>
      <c r="M17" s="21">
        <f t="shared" si="2"/>
        <v>4054.4400000000005</v>
      </c>
      <c r="N17" s="21">
        <f t="shared" si="2"/>
        <v>3958.76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861.12000000000012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46165.600000000006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620</v>
      </c>
      <c r="C22" s="19">
        <f t="shared" ref="C22:AG23" si="5">+C16+C18+C20</f>
        <v>567</v>
      </c>
      <c r="D22" s="19">
        <f t="shared" si="5"/>
        <v>0</v>
      </c>
      <c r="E22" s="19">
        <f t="shared" si="5"/>
        <v>275</v>
      </c>
      <c r="F22" s="19">
        <f t="shared" si="5"/>
        <v>790</v>
      </c>
      <c r="G22" s="19">
        <f t="shared" si="5"/>
        <v>662</v>
      </c>
      <c r="H22" s="19">
        <f t="shared" si="5"/>
        <v>219</v>
      </c>
      <c r="I22" s="19">
        <f t="shared" si="5"/>
        <v>684</v>
      </c>
      <c r="J22" s="19">
        <f t="shared" si="5"/>
        <v>758</v>
      </c>
      <c r="K22" s="19">
        <f t="shared" si="5"/>
        <v>825</v>
      </c>
      <c r="L22" s="19">
        <f t="shared" si="5"/>
        <v>836</v>
      </c>
      <c r="M22" s="19">
        <f t="shared" si="5"/>
        <v>678</v>
      </c>
      <c r="N22" s="19">
        <f t="shared" si="5"/>
        <v>662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144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7720</v>
      </c>
    </row>
    <row r="23" spans="1:36" customFormat="1" x14ac:dyDescent="0.25">
      <c r="A23" s="46" t="s">
        <v>26</v>
      </c>
      <c r="B23" s="18">
        <f>+B17+B19+B21</f>
        <v>3707.6000000000004</v>
      </c>
      <c r="C23" s="18">
        <f t="shared" si="5"/>
        <v>3390.6600000000003</v>
      </c>
      <c r="D23" s="18">
        <f t="shared" si="5"/>
        <v>0</v>
      </c>
      <c r="E23" s="18">
        <f t="shared" si="5"/>
        <v>1644.5000000000002</v>
      </c>
      <c r="F23" s="18">
        <f t="shared" si="5"/>
        <v>4724.2000000000007</v>
      </c>
      <c r="G23" s="18">
        <f t="shared" si="5"/>
        <v>3958.76</v>
      </c>
      <c r="H23" s="18">
        <f t="shared" si="5"/>
        <v>1309.6200000000001</v>
      </c>
      <c r="I23" s="18">
        <f t="shared" si="5"/>
        <v>4090.32</v>
      </c>
      <c r="J23" s="18">
        <f t="shared" si="5"/>
        <v>4532.84</v>
      </c>
      <c r="K23" s="18">
        <f t="shared" si="5"/>
        <v>4933.5</v>
      </c>
      <c r="L23" s="18">
        <f t="shared" si="5"/>
        <v>4999.2800000000007</v>
      </c>
      <c r="M23" s="18">
        <f t="shared" si="5"/>
        <v>4054.4400000000005</v>
      </c>
      <c r="N23" s="18">
        <f t="shared" si="5"/>
        <v>3958.76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861.12000000000012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46165.600000000006</v>
      </c>
    </row>
    <row r="24" spans="1:36" x14ac:dyDescent="0.25">
      <c r="A24" s="13" t="s">
        <v>28</v>
      </c>
      <c r="B24" s="33"/>
      <c r="C24" s="33">
        <v>32</v>
      </c>
      <c r="D24" s="33"/>
      <c r="E24" s="33"/>
      <c r="F24" s="33"/>
      <c r="G24" s="33"/>
      <c r="H24" s="33"/>
      <c r="I24" s="33"/>
      <c r="J24" s="33">
        <v>10</v>
      </c>
      <c r="K24" s="33"/>
      <c r="L24" s="33">
        <v>10</v>
      </c>
      <c r="M24" s="33"/>
      <c r="N24" s="33"/>
      <c r="O24" s="33"/>
      <c r="P24" s="33"/>
      <c r="Q24" s="33"/>
      <c r="R24" s="33">
        <v>5</v>
      </c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57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195.84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61.2</v>
      </c>
      <c r="K25" s="21">
        <f t="shared" si="7"/>
        <v>0</v>
      </c>
      <c r="L25" s="21">
        <f t="shared" si="7"/>
        <v>61.2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30.6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348.84000000000003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32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10</v>
      </c>
      <c r="K30" s="20">
        <f t="shared" si="10"/>
        <v>0</v>
      </c>
      <c r="L30" s="20">
        <f t="shared" si="10"/>
        <v>10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5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57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195.84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61.2</v>
      </c>
      <c r="K31" s="18">
        <f t="shared" si="10"/>
        <v>0</v>
      </c>
      <c r="L31" s="18">
        <f t="shared" si="10"/>
        <v>61.2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30.6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348.84000000000003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>
        <v>41</v>
      </c>
      <c r="H32" s="35">
        <v>251.47</v>
      </c>
      <c r="I32" s="35"/>
      <c r="J32" s="35"/>
      <c r="K32" s="35"/>
      <c r="L32" s="35">
        <v>156.27000000000001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448.74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245.18</v>
      </c>
      <c r="H33" s="21">
        <f t="shared" si="12"/>
        <v>1503.7906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934.4946000000001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2683.4652000000001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41</v>
      </c>
      <c r="H38" s="19">
        <f t="shared" si="15"/>
        <v>251.47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156.27000000000001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448.74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245.18</v>
      </c>
      <c r="H39" s="18">
        <f t="shared" si="15"/>
        <v>1503.7906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934.4946000000001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2683.4652000000001</v>
      </c>
    </row>
    <row r="40" spans="1:34" x14ac:dyDescent="0.25">
      <c r="A40" s="13" t="s">
        <v>43</v>
      </c>
      <c r="B40" s="35"/>
      <c r="C40" s="35">
        <v>10.09</v>
      </c>
      <c r="D40" s="35"/>
      <c r="E40" s="35"/>
      <c r="F40" s="35"/>
      <c r="G40" s="35"/>
      <c r="H40" s="35"/>
      <c r="I40" s="35"/>
      <c r="J40" s="35"/>
      <c r="K40" s="35"/>
      <c r="L40" s="35">
        <v>60</v>
      </c>
      <c r="M40" s="35"/>
      <c r="N40" s="35">
        <v>17.32</v>
      </c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87.41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60.338200000000001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358.8</v>
      </c>
      <c r="M41" s="21">
        <f t="shared" si="16"/>
        <v>0</v>
      </c>
      <c r="N41" s="21">
        <f t="shared" si="16"/>
        <v>103.57360000000001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522.71180000000004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10.09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60</v>
      </c>
      <c r="M46" s="19">
        <f t="shared" si="19"/>
        <v>0</v>
      </c>
      <c r="N46" s="19">
        <f t="shared" si="19"/>
        <v>17.32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87.41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60.338200000000001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358.8</v>
      </c>
      <c r="M47" s="18">
        <f t="shared" si="19"/>
        <v>0</v>
      </c>
      <c r="N47" s="18">
        <f t="shared" si="19"/>
        <v>103.57360000000001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522.71180000000004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675.47</v>
      </c>
      <c r="C49" s="43">
        <v>1628.78</v>
      </c>
      <c r="D49" s="43">
        <v>139.4</v>
      </c>
      <c r="E49" s="43">
        <v>494.84</v>
      </c>
      <c r="F49" s="43">
        <v>3823.22</v>
      </c>
      <c r="G49" s="43">
        <v>1636.04</v>
      </c>
      <c r="H49" s="43">
        <v>4090.9</v>
      </c>
      <c r="I49" s="43">
        <v>1712</v>
      </c>
      <c r="J49" s="43">
        <v>3504.91</v>
      </c>
      <c r="K49" s="43">
        <v>2966.25</v>
      </c>
      <c r="L49" s="43">
        <v>2573.84</v>
      </c>
      <c r="M49" s="44">
        <v>1025.71</v>
      </c>
      <c r="N49" s="44">
        <v>3805.09</v>
      </c>
      <c r="O49" s="44">
        <v>1211.94</v>
      </c>
      <c r="P49" s="44">
        <v>92.01</v>
      </c>
      <c r="Q49" s="44">
        <v>444.96</v>
      </c>
      <c r="R49" s="44">
        <v>871.93</v>
      </c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30697.289999999994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>
        <v>119.96</v>
      </c>
      <c r="D53" s="43"/>
      <c r="E53" s="43"/>
      <c r="F53" s="43">
        <v>27.37</v>
      </c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147.32999999999998</v>
      </c>
    </row>
    <row r="54" spans="1:34" x14ac:dyDescent="0.25">
      <c r="A54" s="17" t="s">
        <v>114</v>
      </c>
      <c r="B54" s="43"/>
      <c r="C54" s="43">
        <v>45.03</v>
      </c>
      <c r="D54" s="43">
        <v>18.940000000000001</v>
      </c>
      <c r="E54" s="43"/>
      <c r="F54" s="43">
        <v>273.25</v>
      </c>
      <c r="G54" s="43">
        <v>100</v>
      </c>
      <c r="H54" s="43">
        <v>294.38</v>
      </c>
      <c r="I54" s="43"/>
      <c r="J54" s="43">
        <v>64.41</v>
      </c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796.01</v>
      </c>
    </row>
    <row r="55" spans="1:34" x14ac:dyDescent="0.25">
      <c r="A55" s="17" t="s">
        <v>52</v>
      </c>
      <c r="B55" s="43"/>
      <c r="C55" s="43"/>
      <c r="D55" s="43"/>
      <c r="E55" s="43"/>
      <c r="F55" s="43">
        <v>28.26</v>
      </c>
      <c r="G55" s="43">
        <v>36.99</v>
      </c>
      <c r="H55" s="43">
        <v>1503.85</v>
      </c>
      <c r="I55" s="43">
        <v>161.63</v>
      </c>
      <c r="J55" s="43">
        <v>377.17</v>
      </c>
      <c r="K55" s="43">
        <v>41.38</v>
      </c>
      <c r="L55" s="43">
        <v>796.66</v>
      </c>
      <c r="M55" s="44"/>
      <c r="N55" s="44">
        <v>148.36000000000001</v>
      </c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3094.3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4513.5700000000006</v>
      </c>
      <c r="C64" s="51">
        <f t="shared" ref="C64:AG64" si="21">+C15+C23+C31+C39+C47+C48+C49+C50+C51+C52+C53+C54+C55+C56+C57+C58+C59+C60+C61+C62+C63</f>
        <v>5557.1082000000006</v>
      </c>
      <c r="D64" s="51">
        <f t="shared" si="21"/>
        <v>158.34</v>
      </c>
      <c r="E64" s="51">
        <f t="shared" si="21"/>
        <v>2300.84</v>
      </c>
      <c r="F64" s="51">
        <f t="shared" si="21"/>
        <v>8922.3000000000011</v>
      </c>
      <c r="G64" s="51">
        <f t="shared" si="21"/>
        <v>6076.97</v>
      </c>
      <c r="H64" s="51">
        <f t="shared" si="21"/>
        <v>9046.5406000000003</v>
      </c>
      <c r="I64" s="51">
        <f t="shared" si="21"/>
        <v>6151.95</v>
      </c>
      <c r="J64" s="51">
        <f t="shared" si="21"/>
        <v>8750.0300000000007</v>
      </c>
      <c r="K64" s="51">
        <f t="shared" si="21"/>
        <v>7960.63</v>
      </c>
      <c r="L64" s="51">
        <f t="shared" si="21"/>
        <v>9864.7746000000006</v>
      </c>
      <c r="M64" s="51">
        <f t="shared" si="21"/>
        <v>5118.6500000000005</v>
      </c>
      <c r="N64" s="51">
        <f t="shared" si="21"/>
        <v>8042.7835999999998</v>
      </c>
      <c r="O64" s="51">
        <f t="shared" si="21"/>
        <v>1387.44</v>
      </c>
      <c r="P64" s="51">
        <f t="shared" si="21"/>
        <v>105.01</v>
      </c>
      <c r="Q64" s="51">
        <f t="shared" si="21"/>
        <v>446.96</v>
      </c>
      <c r="R64" s="51">
        <f t="shared" si="21"/>
        <v>1785.65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86189.546999999991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D</v>
      </c>
      <c r="D66" s="53" t="str">
        <f t="shared" ref="D66:AG67" si="22">D11</f>
        <v>CAJA 2 D</v>
      </c>
      <c r="E66" s="53" t="str">
        <f t="shared" si="22"/>
        <v>CAJA 2 D</v>
      </c>
      <c r="F66" s="53" t="str">
        <f t="shared" si="22"/>
        <v>CAJA 2 N</v>
      </c>
      <c r="G66" s="53" t="str">
        <f t="shared" si="22"/>
        <v>CAJA 3 D</v>
      </c>
      <c r="H66" s="53" t="str">
        <f t="shared" si="22"/>
        <v>CAJA 3 D</v>
      </c>
      <c r="I66" s="53" t="str">
        <f t="shared" si="22"/>
        <v>CAJA 4 D</v>
      </c>
      <c r="J66" s="53" t="str">
        <f t="shared" si="22"/>
        <v>CAJA 4 N</v>
      </c>
      <c r="K66" s="53" t="str">
        <f t="shared" si="22"/>
        <v>CAJA 5 D</v>
      </c>
      <c r="L66" s="53" t="str">
        <f t="shared" si="22"/>
        <v>CAJA 5 N</v>
      </c>
      <c r="M66" s="53" t="str">
        <f t="shared" si="22"/>
        <v>CAJA 6 D</v>
      </c>
      <c r="N66" s="53" t="str">
        <f t="shared" si="22"/>
        <v>CAJA 6 N</v>
      </c>
      <c r="O66" s="53" t="str">
        <f t="shared" si="22"/>
        <v>CAJA 7 N</v>
      </c>
      <c r="P66" s="53" t="str">
        <f t="shared" si="22"/>
        <v>CAJA 12 D</v>
      </c>
      <c r="Q66" s="53" t="str">
        <f t="shared" si="22"/>
        <v>CAJA 12 N</v>
      </c>
      <c r="R66" s="53" t="str">
        <f t="shared" si="22"/>
        <v>CAJA 14 D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4507.9799999999996</v>
      </c>
      <c r="C67" s="55">
        <f t="shared" ref="C67:L67" si="23">C12</f>
        <v>5555.65</v>
      </c>
      <c r="D67" s="55">
        <f t="shared" si="23"/>
        <v>158.34</v>
      </c>
      <c r="E67" s="55">
        <f t="shared" si="23"/>
        <v>2299.9699999999998</v>
      </c>
      <c r="F67" s="55">
        <f t="shared" si="23"/>
        <v>8921.9</v>
      </c>
      <c r="G67" s="55">
        <f t="shared" si="23"/>
        <v>6075.56</v>
      </c>
      <c r="H67" s="55">
        <f t="shared" si="23"/>
        <v>9041.35</v>
      </c>
      <c r="I67" s="55">
        <f t="shared" si="23"/>
        <v>6145.57</v>
      </c>
      <c r="J67" s="55">
        <f t="shared" si="23"/>
        <v>8747.86</v>
      </c>
      <c r="K67" s="55">
        <f t="shared" si="23"/>
        <v>8364.59</v>
      </c>
      <c r="L67" s="55">
        <f t="shared" si="23"/>
        <v>9862.36</v>
      </c>
      <c r="M67" s="55">
        <f t="shared" si="22"/>
        <v>5118.8599999999997</v>
      </c>
      <c r="N67" s="55">
        <f t="shared" si="22"/>
        <v>8040.02</v>
      </c>
      <c r="O67" s="55">
        <f t="shared" si="22"/>
        <v>1386.58</v>
      </c>
      <c r="P67" s="55">
        <f t="shared" si="22"/>
        <v>104.41</v>
      </c>
      <c r="Q67" s="55">
        <f t="shared" si="22"/>
        <v>446.46</v>
      </c>
      <c r="R67" s="55">
        <f t="shared" si="22"/>
        <v>1776.99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86554.450000000026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4507.9799999999996</v>
      </c>
      <c r="C69" s="57">
        <f t="shared" ref="C69:AG69" si="25">+C67+C68</f>
        <v>5555.65</v>
      </c>
      <c r="D69" s="57">
        <f t="shared" si="25"/>
        <v>158.34</v>
      </c>
      <c r="E69" s="57">
        <f t="shared" si="25"/>
        <v>2299.9699999999998</v>
      </c>
      <c r="F69" s="57">
        <f t="shared" si="25"/>
        <v>8921.9</v>
      </c>
      <c r="G69" s="57">
        <f t="shared" si="25"/>
        <v>6075.56</v>
      </c>
      <c r="H69" s="57">
        <f t="shared" si="25"/>
        <v>9041.35</v>
      </c>
      <c r="I69" s="57">
        <f t="shared" si="25"/>
        <v>6145.57</v>
      </c>
      <c r="J69" s="57">
        <f t="shared" si="25"/>
        <v>8747.86</v>
      </c>
      <c r="K69" s="57">
        <f t="shared" si="25"/>
        <v>8364.59</v>
      </c>
      <c r="L69" s="57">
        <f t="shared" si="25"/>
        <v>9862.36</v>
      </c>
      <c r="M69" s="57">
        <f t="shared" si="25"/>
        <v>5118.8599999999997</v>
      </c>
      <c r="N69" s="57">
        <f t="shared" si="25"/>
        <v>8040.02</v>
      </c>
      <c r="O69" s="57">
        <f t="shared" si="25"/>
        <v>1386.58</v>
      </c>
      <c r="P69" s="57">
        <f t="shared" si="25"/>
        <v>104.41</v>
      </c>
      <c r="Q69" s="57">
        <f t="shared" si="25"/>
        <v>446.46</v>
      </c>
      <c r="R69" s="57">
        <f t="shared" si="25"/>
        <v>1776.99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86554.450000000026</v>
      </c>
    </row>
    <row r="70" spans="1:34" customFormat="1" ht="15" customHeight="1" x14ac:dyDescent="0.25">
      <c r="A70" s="56" t="s">
        <v>95</v>
      </c>
      <c r="B70" s="55">
        <f t="shared" ref="B70:AG70" si="26">+B64-B69</f>
        <v>5.590000000001055</v>
      </c>
      <c r="C70" s="55">
        <f t="shared" si="26"/>
        <v>1.458200000000943</v>
      </c>
      <c r="D70" s="55">
        <f t="shared" si="26"/>
        <v>0</v>
      </c>
      <c r="E70" s="55">
        <f t="shared" si="26"/>
        <v>0.87000000000034561</v>
      </c>
      <c r="F70" s="55">
        <f t="shared" si="26"/>
        <v>0.40000000000145519</v>
      </c>
      <c r="G70" s="55">
        <f t="shared" si="26"/>
        <v>1.4099999999998545</v>
      </c>
      <c r="H70" s="55">
        <f t="shared" si="26"/>
        <v>5.190599999999904</v>
      </c>
      <c r="I70" s="55">
        <f t="shared" si="26"/>
        <v>6.3800000000001091</v>
      </c>
      <c r="J70" s="55">
        <f t="shared" si="26"/>
        <v>2.1700000000000728</v>
      </c>
      <c r="K70" s="55">
        <f t="shared" si="26"/>
        <v>-403.96000000000004</v>
      </c>
      <c r="L70" s="55">
        <f t="shared" si="26"/>
        <v>2.414600000000064</v>
      </c>
      <c r="M70" s="55">
        <f t="shared" si="26"/>
        <v>-0.20999999999912689</v>
      </c>
      <c r="N70" s="55">
        <f t="shared" si="26"/>
        <v>2.7635999999993146</v>
      </c>
      <c r="O70" s="55">
        <f t="shared" si="26"/>
        <v>0.86000000000012733</v>
      </c>
      <c r="P70" s="55">
        <f t="shared" si="26"/>
        <v>0.60000000000000853</v>
      </c>
      <c r="Q70" s="55">
        <f t="shared" si="26"/>
        <v>0.5</v>
      </c>
      <c r="R70" s="55">
        <f t="shared" si="26"/>
        <v>8.6600000000000819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-364.90299999999581</v>
      </c>
    </row>
    <row r="71" spans="1:34" ht="102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 t="s">
        <v>125</v>
      </c>
      <c r="I71" s="14"/>
      <c r="J71" s="14"/>
      <c r="K71" s="14" t="s">
        <v>126</v>
      </c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H62" sqref="AH6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53</v>
      </c>
      <c r="D11" s="5" t="s">
        <v>55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943.94</v>
      </c>
      <c r="C12" s="25">
        <v>3764.24</v>
      </c>
      <c r="D12" s="25">
        <v>411.14</v>
      </c>
      <c r="E12" s="25">
        <v>975.14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6094.4600000000009</v>
      </c>
      <c r="AI12" s="25"/>
      <c r="AJ12" s="66">
        <f>+AI12-AH12</f>
        <v>-6094.4600000000009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>
        <v>335.5</v>
      </c>
      <c r="D15" s="22">
        <v>25</v>
      </c>
      <c r="E15" s="22">
        <v>35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395.5</v>
      </c>
    </row>
    <row r="16" spans="1:36" s="31" customFormat="1" x14ac:dyDescent="0.25">
      <c r="A16" s="29" t="s">
        <v>20</v>
      </c>
      <c r="B16" s="30">
        <v>102</v>
      </c>
      <c r="C16" s="30">
        <v>304</v>
      </c>
      <c r="D16" s="30">
        <v>65</v>
      </c>
      <c r="E16" s="30">
        <v>27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498</v>
      </c>
      <c r="AJ16" s="67"/>
    </row>
    <row r="17" spans="1:36" customFormat="1" x14ac:dyDescent="0.25">
      <c r="A17" s="45" t="s">
        <v>27</v>
      </c>
      <c r="B17" s="21">
        <f>B16*$B$8</f>
        <v>609.96</v>
      </c>
      <c r="C17" s="21">
        <f>C16*$B$8</f>
        <v>1817.92</v>
      </c>
      <c r="D17" s="21">
        <f t="shared" ref="D17:AG17" si="2">D16*$B$8</f>
        <v>388.70000000000005</v>
      </c>
      <c r="E17" s="21">
        <f t="shared" si="2"/>
        <v>161.46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2978.04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102</v>
      </c>
      <c r="C22" s="19">
        <f t="shared" ref="C22:AG23" si="5">+C16+C18+C20</f>
        <v>304</v>
      </c>
      <c r="D22" s="19">
        <f t="shared" si="5"/>
        <v>65</v>
      </c>
      <c r="E22" s="19">
        <f t="shared" si="5"/>
        <v>27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498</v>
      </c>
    </row>
    <row r="23" spans="1:36" customFormat="1" x14ac:dyDescent="0.25">
      <c r="A23" s="46" t="s">
        <v>26</v>
      </c>
      <c r="B23" s="18">
        <f>+B17+B19+B21</f>
        <v>609.96</v>
      </c>
      <c r="C23" s="18">
        <f t="shared" si="5"/>
        <v>1817.92</v>
      </c>
      <c r="D23" s="18">
        <f t="shared" si="5"/>
        <v>388.70000000000005</v>
      </c>
      <c r="E23" s="18">
        <f t="shared" si="5"/>
        <v>161.46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2978.04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>
        <v>23.86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23.86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142.68280000000001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142.68280000000001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23.86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23.86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142.68280000000001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142.68280000000001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333.39</v>
      </c>
      <c r="C49" s="43">
        <v>1471.3</v>
      </c>
      <c r="D49" s="43"/>
      <c r="E49" s="43">
        <v>784.44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2589.13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17.940000000000001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17.940000000000001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961.29000000000008</v>
      </c>
      <c r="C64" s="51">
        <f t="shared" ref="C64:AG64" si="21">+C15+C23+C31+C39+C47+C48+C49+C50+C51+C52+C53+C54+C55+C56+C57+C58+C59+C60+C61+C62+C63</f>
        <v>3767.4027999999998</v>
      </c>
      <c r="D64" s="51">
        <f t="shared" si="21"/>
        <v>413.70000000000005</v>
      </c>
      <c r="E64" s="51">
        <f t="shared" si="21"/>
        <v>980.90000000000009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6123.2927999999993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D</v>
      </c>
      <c r="D66" s="53" t="str">
        <f t="shared" ref="D66:AG67" si="22">D11</f>
        <v>CAJA 2 D</v>
      </c>
      <c r="E66" s="53" t="str">
        <f t="shared" si="22"/>
        <v>CAJA 2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943.94</v>
      </c>
      <c r="C67" s="55">
        <f t="shared" ref="C67:L67" si="23">C12</f>
        <v>3764.24</v>
      </c>
      <c r="D67" s="55">
        <f t="shared" si="23"/>
        <v>411.14</v>
      </c>
      <c r="E67" s="55">
        <f t="shared" si="23"/>
        <v>975.14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6094.4600000000009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943.94</v>
      </c>
      <c r="C69" s="57">
        <f t="shared" ref="C69:AG69" si="25">+C67+C68</f>
        <v>3764.24</v>
      </c>
      <c r="D69" s="57">
        <f t="shared" si="25"/>
        <v>411.14</v>
      </c>
      <c r="E69" s="57">
        <f t="shared" si="25"/>
        <v>975.14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6094.4600000000009</v>
      </c>
    </row>
    <row r="70" spans="1:34" customFormat="1" ht="15" customHeight="1" x14ac:dyDescent="0.25">
      <c r="A70" s="56" t="s">
        <v>95</v>
      </c>
      <c r="B70" s="55">
        <f t="shared" ref="B70:AG70" si="26">+B64-B69</f>
        <v>17.350000000000023</v>
      </c>
      <c r="C70" s="55">
        <f t="shared" si="26"/>
        <v>3.1628000000000611</v>
      </c>
      <c r="D70" s="55">
        <f t="shared" si="26"/>
        <v>2.5600000000000591</v>
      </c>
      <c r="E70" s="55">
        <f t="shared" si="26"/>
        <v>5.7600000000001046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28.832800000000248</v>
      </c>
    </row>
    <row r="71" spans="1:34" ht="96" customHeight="1" x14ac:dyDescent="0.25">
      <c r="A71" s="74" t="s">
        <v>96</v>
      </c>
      <c r="B71" s="14" t="s">
        <v>128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6928.7</v>
      </c>
      <c r="C12" s="25">
        <v>4800.3599999999997</v>
      </c>
      <c r="D12" s="25">
        <v>2669.63</v>
      </c>
      <c r="E12" s="25">
        <v>3063.5</v>
      </c>
      <c r="F12" s="25">
        <v>5490.59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22952.78</v>
      </c>
      <c r="AI12" s="25">
        <v>22625.62</v>
      </c>
      <c r="AJ12" s="66">
        <f>+AI12-AH12</f>
        <v>-327.15999999999985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467</v>
      </c>
      <c r="C15" s="22">
        <v>90</v>
      </c>
      <c r="D15" s="22">
        <v>463.5</v>
      </c>
      <c r="E15" s="22">
        <v>614</v>
      </c>
      <c r="F15" s="22">
        <v>423.5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2058</v>
      </c>
    </row>
    <row r="16" spans="1:36" s="31" customFormat="1" x14ac:dyDescent="0.25">
      <c r="A16" s="29" t="s">
        <v>20</v>
      </c>
      <c r="B16" s="30">
        <v>552</v>
      </c>
      <c r="C16" s="30">
        <v>270</v>
      </c>
      <c r="D16" s="30">
        <v>370</v>
      </c>
      <c r="E16" s="30">
        <v>411</v>
      </c>
      <c r="F16" s="30">
        <v>461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2064</v>
      </c>
      <c r="AJ16" s="67"/>
    </row>
    <row r="17" spans="1:36" customFormat="1" x14ac:dyDescent="0.25">
      <c r="A17" s="45" t="s">
        <v>27</v>
      </c>
      <c r="B17" s="21">
        <f>B16*$B$8</f>
        <v>3300.96</v>
      </c>
      <c r="C17" s="21">
        <f>C16*$B$8</f>
        <v>1614.6000000000001</v>
      </c>
      <c r="D17" s="21">
        <f t="shared" ref="D17:AG17" si="2">D16*$B$8</f>
        <v>2212.6000000000004</v>
      </c>
      <c r="E17" s="21">
        <f t="shared" si="2"/>
        <v>2457.7800000000002</v>
      </c>
      <c r="F17" s="21">
        <f t="shared" si="2"/>
        <v>2756.78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12342.720000000001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552</v>
      </c>
      <c r="C22" s="19">
        <f t="shared" ref="C22:AG23" si="5">+C16+C18+C20</f>
        <v>270</v>
      </c>
      <c r="D22" s="19">
        <f t="shared" si="5"/>
        <v>370</v>
      </c>
      <c r="E22" s="19">
        <f t="shared" si="5"/>
        <v>411</v>
      </c>
      <c r="F22" s="19">
        <f t="shared" si="5"/>
        <v>461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2064</v>
      </c>
    </row>
    <row r="23" spans="1:36" customFormat="1" x14ac:dyDescent="0.25">
      <c r="A23" s="46" t="s">
        <v>26</v>
      </c>
      <c r="B23" s="18">
        <f>+B17+B19+B21</f>
        <v>3300.96</v>
      </c>
      <c r="C23" s="18">
        <f t="shared" si="5"/>
        <v>1614.6000000000001</v>
      </c>
      <c r="D23" s="18">
        <f t="shared" si="5"/>
        <v>2212.6000000000004</v>
      </c>
      <c r="E23" s="18">
        <f t="shared" si="5"/>
        <v>2457.7800000000002</v>
      </c>
      <c r="F23" s="18">
        <f t="shared" si="5"/>
        <v>2756.78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12342.720000000001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3146.08</v>
      </c>
      <c r="C49" s="43">
        <v>3104.54</v>
      </c>
      <c r="D49" s="43"/>
      <c r="E49" s="43"/>
      <c r="F49" s="43">
        <v>2290.37</v>
      </c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8540.99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29.61</v>
      </c>
      <c r="C55" s="43"/>
      <c r="D55" s="43"/>
      <c r="E55" s="43"/>
      <c r="F55" s="43">
        <v>36.65</v>
      </c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66.259999999999991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6943.65</v>
      </c>
      <c r="C64" s="51">
        <f t="shared" ref="C64:AG64" si="21">+C15+C23+C31+C39+C47+C48+C49+C50+C51+C52+C53+C54+C55+C56+C57+C58+C59+C60+C61+C62+C63</f>
        <v>4809.1400000000003</v>
      </c>
      <c r="D64" s="51">
        <f t="shared" si="21"/>
        <v>2676.1000000000004</v>
      </c>
      <c r="E64" s="51">
        <f t="shared" si="21"/>
        <v>3071.78</v>
      </c>
      <c r="F64" s="51">
        <f t="shared" si="21"/>
        <v>5507.2999999999993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23007.97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D</v>
      </c>
      <c r="E66" s="53" t="str">
        <f t="shared" si="22"/>
        <v>CAJA 2 N</v>
      </c>
      <c r="F66" s="53" t="str">
        <f t="shared" si="22"/>
        <v>CAJA 3 D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6928.7</v>
      </c>
      <c r="C67" s="55">
        <f t="shared" ref="C67:L67" si="23">C12</f>
        <v>4800.3599999999997</v>
      </c>
      <c r="D67" s="55">
        <f t="shared" si="23"/>
        <v>2669.63</v>
      </c>
      <c r="E67" s="55">
        <f t="shared" si="23"/>
        <v>3063.5</v>
      </c>
      <c r="F67" s="55">
        <f t="shared" si="23"/>
        <v>5490.59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22952.78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6928.7</v>
      </c>
      <c r="C69" s="57">
        <f t="shared" ref="C69:AG69" si="25">+C67+C68</f>
        <v>4800.3599999999997</v>
      </c>
      <c r="D69" s="57">
        <f t="shared" si="25"/>
        <v>2669.63</v>
      </c>
      <c r="E69" s="57">
        <f t="shared" si="25"/>
        <v>3063.5</v>
      </c>
      <c r="F69" s="57">
        <f t="shared" si="25"/>
        <v>5490.59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22952.78</v>
      </c>
    </row>
    <row r="70" spans="1:34" customFormat="1" ht="15" customHeight="1" x14ac:dyDescent="0.25">
      <c r="A70" s="56" t="s">
        <v>95</v>
      </c>
      <c r="B70" s="55">
        <f t="shared" ref="B70:AG70" si="26">+B64-B69</f>
        <v>14.949999999999818</v>
      </c>
      <c r="C70" s="55">
        <f t="shared" si="26"/>
        <v>8.7800000000006548</v>
      </c>
      <c r="D70" s="55">
        <f t="shared" si="26"/>
        <v>6.4700000000002547</v>
      </c>
      <c r="E70" s="55">
        <f t="shared" si="26"/>
        <v>8.2800000000002001</v>
      </c>
      <c r="F70" s="55">
        <f t="shared" si="26"/>
        <v>16.709999999999127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55.190000000000055</v>
      </c>
    </row>
    <row r="71" spans="1:34" ht="94.5" customHeight="1" x14ac:dyDescent="0.25">
      <c r="A71" s="74" t="s">
        <v>96</v>
      </c>
      <c r="B71" s="14"/>
      <c r="C71" s="14"/>
      <c r="D71" s="14"/>
      <c r="E71" s="14" t="s">
        <v>129</v>
      </c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FARMACIA</vt:lpstr>
      <vt:lpstr>MODELO</vt:lpstr>
      <vt:lpstr>EXQUISITECES</vt:lpstr>
      <vt:lpstr>HOYADA</vt:lpstr>
      <vt:lpstr>EXPRESS</vt:lpstr>
      <vt:lpstr>BOCAS</vt:lpstr>
      <vt:lpstr>LAGUNETICA</vt:lpstr>
      <vt:lpstr>SANANTONIO</vt:lpstr>
      <vt:lpstr>BOCAS!Área_de_impresión</vt:lpstr>
      <vt:lpstr>EXPRESS!Área_de_impresión</vt:lpstr>
      <vt:lpstr>EXQUISITECES!Área_de_impresión</vt:lpstr>
      <vt:lpstr>FARMACIA!Área_de_impresión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2022-08-16T19:49:08Z</dcterms:modified>
</cp:coreProperties>
</file>