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7155" windowHeight="11040" firstSheet="8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E47" i="152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49"/>
  <c r="AC70" i="149" s="1"/>
  <c r="U64" i="149"/>
  <c r="U70" i="149" s="1"/>
  <c r="M64" i="149"/>
  <c r="M70" i="149" s="1"/>
  <c r="E64" i="149"/>
  <c r="E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AB64" i="40"/>
  <c r="AB70" i="40" s="1"/>
  <c r="V64" i="40"/>
  <c r="Z64" i="40"/>
  <c r="Z70" i="40" s="1"/>
  <c r="L69" i="40"/>
  <c r="AE64" i="40"/>
  <c r="AE70" i="40" s="1"/>
  <c r="T64" i="40"/>
  <c r="X70" i="40"/>
  <c r="AF64" i="40"/>
  <c r="AF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I31" i="40" s="1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J39" i="40" l="1"/>
  <c r="K47" i="40"/>
  <c r="G47" i="40"/>
  <c r="H39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<sst xmlns="http://schemas.openxmlformats.org/spreadsheetml/2006/main" count="748" uniqueCount="142">
  <si>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</si>
  <si>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</si>
  <si>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</si>
  <si>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</si>
  <si>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</si>
  <si>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</si>
  <si>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</si>
  <si>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</si>
  <si>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</si>
  <si>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</si>
  <si>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</si>
  <si>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</si>
  <si>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</si>
  <si>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</si>
  <si>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</si>
  <si>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</si>
  <si>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</si>
  <si>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</si>
  <si>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</si>
  <si>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</si>
  <si>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</si>
  <si>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</si>
  <si>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</si>
  <si>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</si>
  <si>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</si>
  <si>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</si>
  <si>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</si>
  <si>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</si>
  <si>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</si>
  <si>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</si>
  <si>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</si>
  <si>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</si>
  <si>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</si>
  <si>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</si>
  <si>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</si>
  <si>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</si>
  <si>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</si>
  <si>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</si>
  <si>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</si>
  <si>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</si>
  <si>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</si>
  <si>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</si>
  <si>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</si>
  <si>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</si>
  <si>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</si>
  <si>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</si>
  <si>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</si>
  <si>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</si>
  <si>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</si>
  <si>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</si>
  <si>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</si>
  <si>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</si>
  <si>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</si>
  <si>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</si>
  <si>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</si>
  <si>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</si>
  <si>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</si>
  <si>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</si>
  <si>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</si>
  <si>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</si>
  <si>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</si>
  <si>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</si>
  <si>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</si>
  <si>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</si>
  <si>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</si>
  <si>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</si>
  <si>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</si>
  <si>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</si>
  <si>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</si>
  <si>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</si>
  <si>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</si>
  <si>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</si>
  <si>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</si>
  <si>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</si>
  <si>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</si>
  <si>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</si>
  <si>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</si>
  <si>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</si>
  <si>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</si>
  <si>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</si>
  <si>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</si>
  <si>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</si>
  <si>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</si>
  <si>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</si>
  <si>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</si>
  <si>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</si>
  <si>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</si>
  <si>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</si>
  <si>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</si>
  <si>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</si>
  <si>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</si>
  <si>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</si>
  <si>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</si>
  <si>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</si>
  <si>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</si>
  <si>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</si>
  <si>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</si>
  <si>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</si>
  <si>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</si>
  <si>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</si>
  <si>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</si>
  <si>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</si>
  <si>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</si>
  <si>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</si>
  <si>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</si>
  <si>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</si>
  <si>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</si>
  <si>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</si>
  <si>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</si>
  <si>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</si>
  <si>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</si>
  <si>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</si>
  <si>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</si>
  <si>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</si>
  <si>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</si>
  <si>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</si>
  <si>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</si>
  <si>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</si>
  <si>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</si>
  <si>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</si>
  <si>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</si>
  <si>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</si>
  <si>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</si>
  <si>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36.00F/C</t>
  </si>
  <si>
    <t xml:space="preserve">INTERCAMBIO DE 30$ </t>
  </si>
  <si>
    <t>POR 30 EUROS</t>
  </si>
  <si>
    <t xml:space="preserve">CONFIRMAR LA </t>
  </si>
  <si>
    <t>LIQUIDACION DEL FLEXIPOX</t>
  </si>
  <si>
    <t>YA QUE NO GUARDARON EL</t>
  </si>
  <si>
    <t>CIERRE</t>
  </si>
  <si>
    <t>INTERCAMBIO DE 43$</t>
  </si>
  <si>
    <t>POR $</t>
  </si>
  <si>
    <t>8.00PERIODICO</t>
  </si>
  <si>
    <t>8.00 PERIODICO</t>
  </si>
  <si>
    <t>12.50F/C</t>
  </si>
  <si>
    <t>NO SECARGO CREDITO</t>
  </si>
  <si>
    <t>EN SISTEMA</t>
  </si>
  <si>
    <t>28.00F/C</t>
  </si>
  <si>
    <t>56.00F/C</t>
  </si>
  <si>
    <t>38.00F/C</t>
  </si>
  <si>
    <t>15.00F/C</t>
  </si>
  <si>
    <t>7.50F/C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</si>
</sst>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66368.77</v>
      </c>
      <c r="C2" s="42">
        <f>MODELO!AH12</f>
        <v>29852.53</v>
      </c>
      <c r="D2" s="42">
        <f>EXQUISITECES!AH12</f>
        <v>9427.0499999999993</v>
      </c>
      <c r="E2" s="42">
        <f>HOYADA!AH12</f>
        <v>10735.390000000001</v>
      </c>
      <c r="F2" s="42">
        <f>FARMASTOP!AH12</f>
        <v>2530.8900000000003</v>
      </c>
      <c r="G2" s="42">
        <f>BOCAS!AH12</f>
        <v>1522.02</v>
      </c>
      <c r="H2" s="42">
        <f>LAGUNETICA!AH12</f>
        <v>14776.599999999999</v>
      </c>
      <c r="I2" s="42">
        <f>SANANTONIO!AH12</f>
        <v>0</v>
      </c>
      <c r="J2" s="42">
        <f>SUM(B2:I2)</f>
        <v>135213.25</v>
      </c>
    </row>
    <row r="3" spans="1:10" x14ac:dyDescent="0.25">
      <c r="A3" s="45" t="s">
        <v>0</v>
      </c>
      <c r="B3" s="42">
        <f>AUTOMERCADO!AH15</f>
        <v>1329</v>
      </c>
      <c r="C3" s="42">
        <f>MODELO!AH15</f>
        <v>737.5</v>
      </c>
      <c r="D3" s="42">
        <f>EXQUISITECES!AH15</f>
        <v>472.5</v>
      </c>
      <c r="E3" s="42">
        <f>HOYADA!AH15</f>
        <v>1219.5</v>
      </c>
      <c r="F3" s="42">
        <f>FARMASTOP!AH15</f>
        <v>149.5</v>
      </c>
      <c r="G3" s="42">
        <f>BOCAS!AH15</f>
        <v>37</v>
      </c>
      <c r="H3" s="42">
        <f>LAGUNETICA!AH15</f>
        <v>1695</v>
      </c>
      <c r="I3" s="42">
        <f>SANANTONIO!AH15</f>
        <v>0</v>
      </c>
      <c r="J3" s="42">
        <f t="shared" ref="J3:J52" si="0">SUM(B3:I3)</f>
        <v>5640</v>
      </c>
    </row>
    <row r="4" spans="1:10" x14ac:dyDescent="0.25">
      <c r="A4" s="70" t="s">
        <v>20</v>
      </c>
      <c r="B4" s="42">
        <f>AUTOMERCADO!AH16</f>
        <v>5121</v>
      </c>
      <c r="C4" s="42">
        <f>MODELO!AH16</f>
        <v>1806</v>
      </c>
      <c r="D4" s="42">
        <f>EXQUISITECES!AH16</f>
        <v>734</v>
      </c>
      <c r="E4" s="42">
        <f>HOYADA!AH16</f>
        <v>534</v>
      </c>
      <c r="F4" s="42">
        <f>FARMASTOP!AH16</f>
        <v>156</v>
      </c>
      <c r="G4" s="42">
        <f>BOCAS!AH16</f>
        <v>92</v>
      </c>
      <c r="H4" s="42">
        <f>LAGUNETICA!AH16</f>
        <v>783</v>
      </c>
      <c r="I4" s="42">
        <f>SANANTONIO!AH16</f>
        <v>0</v>
      </c>
      <c r="J4" s="42">
        <f t="shared" si="0"/>
        <v>9226</v>
      </c>
    </row>
    <row r="5" spans="1:10" x14ac:dyDescent="0.25">
      <c r="A5" s="45" t="s">
        <v>27</v>
      </c>
      <c r="B5" s="42">
        <f>AUTOMERCADO!AH17</f>
        <v>30623.579999999998</v>
      </c>
      <c r="C5" s="42">
        <f>MODELO!AH17</f>
        <v>10799.880000000001</v>
      </c>
      <c r="D5" s="42">
        <f>EXQUISITECES!AH17</f>
        <v>4389.32</v>
      </c>
      <c r="E5" s="42">
        <f>HOYADA!AH17</f>
        <v>3193.3200000000006</v>
      </c>
      <c r="F5" s="42">
        <f>FARMASTOP!AH17</f>
        <v>932.88000000000011</v>
      </c>
      <c r="G5" s="42">
        <f>BOCAS!AH17</f>
        <v>550.16000000000008</v>
      </c>
      <c r="H5" s="42">
        <f>LAGUNETICA!AH17</f>
        <v>4682.3400000000011</v>
      </c>
      <c r="I5" s="42">
        <f>SANANTONIO!AH17</f>
        <v>0</v>
      </c>
      <c r="J5" s="42">
        <f t="shared" si="0"/>
        <v>55171.48</v>
      </c>
    </row>
    <row r="6" spans="1:10" x14ac:dyDescent="0.25">
      <c r="A6" s="70" t="s">
        <v>23</v>
      </c>
      <c r="B6" s="42">
        <f>AUTOMERCADO!AH18</f>
        <v>0</v>
      </c>
      <c r="C6" s="42">
        <f>MODELO!AH18</f>
        <v>0</v>
      </c>
      <c r="D6" s="42">
        <f>EXQUISITECES!AH18</f>
        <v>0</v>
      </c>
      <c r="E6" s="42">
        <f>HOYADA!AH18</f>
        <v>0</v>
      </c>
      <c r="F6" s="42">
        <f>FARMASTOP!AH18</f>
        <v>0</v>
      </c>
      <c r="G6" s="42">
        <f>BOCAS!AH18</f>
        <v>0</v>
      </c>
      <c r="H6" s="42">
        <f>LAGUNETICA!AH18</f>
        <v>0</v>
      </c>
      <c r="I6" s="42">
        <f>SANANTONIO!AH18</f>
        <v>0</v>
      </c>
      <c r="J6" s="42">
        <f t="shared" si="0"/>
        <v>0</v>
      </c>
    </row>
    <row r="7" spans="1:10" x14ac:dyDescent="0.25">
      <c r="A7" s="45" t="s">
        <v>27</v>
      </c>
      <c r="B7" s="42">
        <f>AUTOMERCADO!AH19</f>
        <v>0</v>
      </c>
      <c r="C7" s="42">
        <f>MODELO!AH19</f>
        <v>0</v>
      </c>
      <c r="D7" s="42">
        <f>EXQUISITECES!AH19</f>
        <v>0</v>
      </c>
      <c r="E7" s="42">
        <f>HOYADA!AH19</f>
        <v>0</v>
      </c>
      <c r="F7" s="42">
        <f>FARMASTOP!AH19</f>
        <v>0</v>
      </c>
      <c r="G7" s="42">
        <f>BOCAS!AH19</f>
        <v>0</v>
      </c>
      <c r="H7" s="42">
        <f>LAGUNETICA!AH19</f>
        <v>0</v>
      </c>
      <c r="I7" s="42">
        <f>SANANTONIO!AH19</f>
        <v>0</v>
      </c>
      <c r="J7" s="42">
        <f t="shared" si="0"/>
        <v>0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5121</v>
      </c>
      <c r="C10" s="42">
        <f>MODELO!AH22</f>
        <v>1806</v>
      </c>
      <c r="D10" s="42">
        <f>EXQUISITECES!AH22</f>
        <v>734</v>
      </c>
      <c r="E10" s="42">
        <f>HOYADA!AH22</f>
        <v>534</v>
      </c>
      <c r="F10" s="42">
        <f>FARMASTOP!AH22</f>
        <v>156</v>
      </c>
      <c r="G10" s="42">
        <f>BOCAS!AH22</f>
        <v>92</v>
      </c>
      <c r="H10" s="42">
        <f>LAGUNETICA!AH22</f>
        <v>783</v>
      </c>
      <c r="I10" s="42">
        <f>SANANTONIO!AH22</f>
        <v>0</v>
      </c>
      <c r="J10" s="42">
        <f t="shared" si="0"/>
        <v>9226</v>
      </c>
    </row>
    <row r="11" spans="1:10" x14ac:dyDescent="0.25">
      <c r="A11" s="46" t="s">
        <v>26</v>
      </c>
      <c r="B11" s="42">
        <f>AUTOMERCADO!AH23</f>
        <v>30623.579999999998</v>
      </c>
      <c r="C11" s="42">
        <f>MODELO!AH23</f>
        <v>10799.880000000001</v>
      </c>
      <c r="D11" s="42">
        <f>EXQUISITECES!AH23</f>
        <v>4389.32</v>
      </c>
      <c r="E11" s="42">
        <f>HOYADA!AH23</f>
        <v>3193.3200000000006</v>
      </c>
      <c r="F11" s="42">
        <f>FARMASTOP!AH23</f>
        <v>932.88000000000011</v>
      </c>
      <c r="G11" s="42">
        <f>BOCAS!AH23</f>
        <v>550.16000000000008</v>
      </c>
      <c r="H11" s="42">
        <f>LAGUNETICA!AH23</f>
        <v>4682.3400000000011</v>
      </c>
      <c r="I11" s="42">
        <f>SANANTONIO!AH23</f>
        <v>0</v>
      </c>
      <c r="J11" s="42">
        <f t="shared" si="0"/>
        <v>55171.48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50</v>
      </c>
      <c r="E12" s="42">
        <f>HOYADA!AH24</f>
        <v>50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100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306</v>
      </c>
      <c r="E13" s="42">
        <f>HOYADA!AH25</f>
        <v>306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612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50</v>
      </c>
      <c r="E18" s="42">
        <f>HOYADA!AH30</f>
        <v>50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100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306</v>
      </c>
      <c r="E19" s="42">
        <f>HOYADA!AH31</f>
        <v>306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612</v>
      </c>
    </row>
    <row r="20" spans="1:10" x14ac:dyDescent="0.25">
      <c r="A20" s="45" t="s">
        <v>34</v>
      </c>
      <c r="B20" s="42">
        <f>AUTOMERCADO!AH32</f>
        <v>554.93999999999994</v>
      </c>
      <c r="C20" s="42">
        <f>MODELO!AH32</f>
        <v>0</v>
      </c>
      <c r="D20" s="42">
        <f>EXQUISITECES!AH32</f>
        <v>0</v>
      </c>
      <c r="E20" s="42">
        <f>HOYADA!AH32</f>
        <v>18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572.93999999999994</v>
      </c>
    </row>
    <row r="21" spans="1:10" x14ac:dyDescent="0.25">
      <c r="A21" s="45" t="s">
        <v>35</v>
      </c>
      <c r="B21" s="42">
        <f>AUTOMERCADO!AH33</f>
        <v>3318.5412000000001</v>
      </c>
      <c r="C21" s="42">
        <f>MODELO!AH33</f>
        <v>0</v>
      </c>
      <c r="D21" s="42">
        <f>EXQUISITECES!AH33</f>
        <v>0</v>
      </c>
      <c r="E21" s="42">
        <f>HOYADA!AH33</f>
        <v>107.64000000000001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3426.1812</v>
      </c>
    </row>
    <row r="22" spans="1:10" x14ac:dyDescent="0.25">
      <c r="A22" s="45" t="s">
        <v>36</v>
      </c>
      <c r="B22" s="42">
        <f>AUTOMERCADO!AH34</f>
        <v>0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0</v>
      </c>
    </row>
    <row r="23" spans="1:10" x14ac:dyDescent="0.25">
      <c r="A23" s="45" t="s">
        <v>35</v>
      </c>
      <c r="B23" s="42">
        <f>AUTOMERCADO!AH35</f>
        <v>0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0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554.93999999999994</v>
      </c>
      <c r="C26" s="42">
        <f>MODELO!AH38</f>
        <v>0</v>
      </c>
      <c r="D26" s="42">
        <f>EXQUISITECES!AH38</f>
        <v>0</v>
      </c>
      <c r="E26" s="42">
        <f>HOYADA!AH38</f>
        <v>18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572.93999999999994</v>
      </c>
    </row>
    <row r="27" spans="1:10" x14ac:dyDescent="0.25">
      <c r="A27" s="46" t="s">
        <v>42</v>
      </c>
      <c r="B27" s="42">
        <f>AUTOMERCADO!AH39</f>
        <v>3318.5412000000001</v>
      </c>
      <c r="C27" s="42">
        <f>MODELO!AH39</f>
        <v>0</v>
      </c>
      <c r="D27" s="42">
        <f>EXQUISITECES!AH39</f>
        <v>0</v>
      </c>
      <c r="E27" s="42">
        <f>HOYADA!AH39</f>
        <v>107.64000000000001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3426.1812</v>
      </c>
    </row>
    <row r="28" spans="1:10" x14ac:dyDescent="0.25">
      <c r="A28" s="45" t="s">
        <v>43</v>
      </c>
      <c r="B28" s="42">
        <f>AUTOMERCADO!AH40</f>
        <v>220.83</v>
      </c>
      <c r="C28" s="42">
        <f>MODELO!AH40</f>
        <v>41.2</v>
      </c>
      <c r="D28" s="42">
        <f>EXQUISITECES!AH40</f>
        <v>0</v>
      </c>
      <c r="E28" s="42">
        <f>HOYADA!AH40</f>
        <v>18.57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280.60000000000002</v>
      </c>
    </row>
    <row r="29" spans="1:10" x14ac:dyDescent="0.25">
      <c r="A29" s="45" t="s">
        <v>44</v>
      </c>
      <c r="B29" s="42">
        <f>AUTOMERCADO!AH41</f>
        <v>1320.5634</v>
      </c>
      <c r="C29" s="42">
        <f>MODELO!AH41</f>
        <v>246.37600000000003</v>
      </c>
      <c r="D29" s="42">
        <f>EXQUISITECES!AH41</f>
        <v>0</v>
      </c>
      <c r="E29" s="42">
        <f>HOYADA!AH41</f>
        <v>111.04860000000001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1677.9880000000001</v>
      </c>
    </row>
    <row r="30" spans="1:10" x14ac:dyDescent="0.25">
      <c r="A30" s="45" t="s">
        <v>45</v>
      </c>
      <c r="B30" s="42">
        <f>AUTOMERCADO!AH42</f>
        <v>0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0</v>
      </c>
    </row>
    <row r="31" spans="1:10" x14ac:dyDescent="0.25">
      <c r="A31" s="45" t="s">
        <v>44</v>
      </c>
      <c r="B31" s="42">
        <f>AUTOMERCADO!AH43</f>
        <v>0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0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220.83</v>
      </c>
      <c r="C34" s="42">
        <f>MODELO!AH46</f>
        <v>41.2</v>
      </c>
      <c r="D34" s="42">
        <f>EXQUISITECES!AH46</f>
        <v>0</v>
      </c>
      <c r="E34" s="42">
        <f>HOYADA!AH46</f>
        <v>18.57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280.60000000000002</v>
      </c>
    </row>
    <row r="35" spans="1:10" x14ac:dyDescent="0.25">
      <c r="A35" s="46" t="s">
        <v>48</v>
      </c>
      <c r="B35" s="42">
        <f>AUTOMERCADO!AH47</f>
        <v>1320.5634</v>
      </c>
      <c r="C35" s="42">
        <f>MODELO!AH47</f>
        <v>246.37600000000003</v>
      </c>
      <c r="D35" s="42">
        <f>EXQUISITECES!AH47</f>
        <v>0</v>
      </c>
      <c r="E35" s="42">
        <f>HOYADA!AH47</f>
        <v>111.04860000000001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1677.9880000000001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25243.45</v>
      </c>
      <c r="C37" s="42">
        <f>MODELO!AH49</f>
        <v>10500.849999999999</v>
      </c>
      <c r="D37" s="42">
        <f>EXQUISITECES!AH49</f>
        <v>4057.1499999999996</v>
      </c>
      <c r="E37" s="42">
        <f>HOYADA!AH49</f>
        <v>0</v>
      </c>
      <c r="F37" s="42">
        <f>FARMASTOP!AH49</f>
        <v>1151.3600000000001</v>
      </c>
      <c r="G37" s="42">
        <f>BOCAS!AH49</f>
        <v>714.99</v>
      </c>
      <c r="H37" s="42">
        <f>LAGUNETICA!AH49</f>
        <v>7556.32</v>
      </c>
      <c r="I37" s="42">
        <f>SANANTONIO!AH49</f>
        <v>0</v>
      </c>
      <c r="J37" s="42">
        <f t="shared" si="0"/>
        <v>49224.12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1681.1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1681.1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4475.4799999999996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0</v>
      </c>
      <c r="I40" s="42">
        <f>SANANTONIO!AH52</f>
        <v>0</v>
      </c>
      <c r="J40" s="42">
        <f t="shared" si="0"/>
        <v>4475.4799999999996</v>
      </c>
    </row>
    <row r="41" spans="1:10" x14ac:dyDescent="0.25">
      <c r="A41" s="71" t="s">
        <v>18</v>
      </c>
      <c r="B41" s="42">
        <f>AUTOMERCADO!AH53</f>
        <v>3785.6899999999996</v>
      </c>
      <c r="C41" s="42">
        <f>MODELO!AH53</f>
        <v>2317.6999999999998</v>
      </c>
      <c r="D41" s="42">
        <f>EXQUISITECES!AH53</f>
        <v>0</v>
      </c>
      <c r="E41" s="42">
        <f>HOYADA!AH53</f>
        <v>4059.13</v>
      </c>
      <c r="F41" s="42">
        <f>FARMASTOP!AH53</f>
        <v>98.02000000000001</v>
      </c>
      <c r="G41" s="42">
        <f>BOCAS!AH53</f>
        <v>31.69</v>
      </c>
      <c r="H41" s="42">
        <f>LAGUNETICA!AH53</f>
        <v>806.43000000000006</v>
      </c>
      <c r="I41" s="42">
        <f>SANANTONIO!AH53</f>
        <v>0</v>
      </c>
      <c r="J41" s="42">
        <f t="shared" si="0"/>
        <v>11098.660000000002</v>
      </c>
    </row>
    <row r="42" spans="1:10" x14ac:dyDescent="0.25">
      <c r="A42" s="71" t="s">
        <v>114</v>
      </c>
      <c r="B42" s="42">
        <f>AUTOMERCADO!AH54</f>
        <v>139.4</v>
      </c>
      <c r="C42" s="42">
        <f>MODELO!AH54</f>
        <v>388.1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527.5</v>
      </c>
    </row>
    <row r="43" spans="1:10" x14ac:dyDescent="0.25">
      <c r="A43" s="71" t="s">
        <v>52</v>
      </c>
      <c r="B43" s="42">
        <f>AUTOMERCADO!AH55</f>
        <v>752.4</v>
      </c>
      <c r="C43" s="42">
        <f>MODELO!AH55</f>
        <v>468</v>
      </c>
      <c r="D43" s="42">
        <f>EXQUISITECES!AH55</f>
        <v>250.25</v>
      </c>
      <c r="E43" s="42">
        <f>HOYADA!AH55</f>
        <v>0</v>
      </c>
      <c r="F43" s="42">
        <f>FARMASTOP!AH55</f>
        <v>98.789999999999992</v>
      </c>
      <c r="G43" s="42">
        <f>BOCAS!AH55</f>
        <v>189.57000000000002</v>
      </c>
      <c r="H43" s="42">
        <f>LAGUNETICA!AH55</f>
        <v>60.75</v>
      </c>
      <c r="I43" s="42">
        <f>SANANTONIO!AH55</f>
        <v>0</v>
      </c>
      <c r="J43" s="42">
        <f t="shared" si="0"/>
        <v>1819.76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4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4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55.39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55.39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63.18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63.18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158.93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158.93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66512.624599999996</v>
      </c>
      <c r="C52" s="72">
        <f>MODELO!AH64</f>
        <v>29989.275999999998</v>
      </c>
      <c r="D52" s="72">
        <f>EXQUISITECES!AH64</f>
        <v>9475.2200000000012</v>
      </c>
      <c r="E52" s="72">
        <f>HOYADA!AH64</f>
        <v>10744.918599999999</v>
      </c>
      <c r="F52" s="72">
        <f>FARMASTOP!AH64</f>
        <v>2589.4799999999996</v>
      </c>
      <c r="G52" s="72">
        <f>BOCAS!AH64</f>
        <v>1523.4099999999999</v>
      </c>
      <c r="H52" s="72">
        <f>LAGUNETICA!AH64</f>
        <v>14800.84</v>
      </c>
      <c r="I52" s="72">
        <f>SANANTONIO!AH64</f>
        <v>0</v>
      </c>
      <c r="J52" s="72">
        <f t="shared" si="0"/>
        <v>135635.76920000001</v>
      </c>
    </row>
    <row r="53" spans="1:10" x14ac:dyDescent="0.25">
      <c r="A53" s="54" t="s">
        <v>3</v>
      </c>
      <c r="B53" s="42">
        <f>B2</f>
        <v>66368.77</v>
      </c>
      <c r="C53" s="42">
        <f t="shared" ref="C53:I53" si="1">C2</f>
        <v>29852.53</v>
      </c>
      <c r="D53" s="42">
        <f t="shared" si="1"/>
        <v>9427.0499999999993</v>
      </c>
      <c r="E53" s="42">
        <f t="shared" si="1"/>
        <v>10735.390000000001</v>
      </c>
      <c r="F53" s="42">
        <f t="shared" si="1"/>
        <v>2530.8900000000003</v>
      </c>
      <c r="G53" s="42">
        <f t="shared" si="1"/>
        <v>1522.02</v>
      </c>
      <c r="H53" s="42">
        <f t="shared" si="1"/>
        <v>14776.599999999999</v>
      </c>
      <c r="I53" s="42">
        <f t="shared" si="1"/>
        <v>0</v>
      </c>
      <c r="J53" s="42">
        <f>J2</f>
        <v>135213.25</v>
      </c>
    </row>
    <row r="54" spans="1:10" x14ac:dyDescent="0.25">
      <c r="A54" s="56" t="s">
        <v>95</v>
      </c>
      <c r="B54" s="42">
        <f>+B52-B53</f>
        <v>143.85459999999148</v>
      </c>
      <c r="C54" s="42">
        <f t="shared" ref="C54:I54" si="2">+C52-C53</f>
        <v>136.74599999999919</v>
      </c>
      <c r="D54" s="42">
        <f t="shared" si="2"/>
        <v>48.170000000001892</v>
      </c>
      <c r="E54" s="42">
        <f t="shared" si="2"/>
        <v>9.528599999997823</v>
      </c>
      <c r="F54" s="42">
        <f t="shared" si="2"/>
        <v>58.589999999999236</v>
      </c>
      <c r="G54" s="42">
        <f t="shared" si="2"/>
        <v>1.3899999999998727</v>
      </c>
      <c r="H54" s="42">
        <f t="shared" si="2"/>
        <v>24.240000000001601</v>
      </c>
      <c r="I54" s="42">
        <f t="shared" si="2"/>
        <v>0</v>
      </c>
      <c r="J54" s="42">
        <f>+J52-J53</f>
        <v>422.51920000000973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B53" sqref="B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75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80</v>
      </c>
      <c r="N11" s="5" t="s">
        <v>76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4760.93</v>
      </c>
      <c r="C12" s="25">
        <v>4637.58</v>
      </c>
      <c r="D12" s="25">
        <v>1361.86</v>
      </c>
      <c r="E12" s="25">
        <v>3084.38</v>
      </c>
      <c r="F12" s="25">
        <v>22.82</v>
      </c>
      <c r="G12" s="25">
        <v>9900.98</v>
      </c>
      <c r="H12" s="25">
        <v>8321.4699999999993</v>
      </c>
      <c r="I12" s="25">
        <v>6985.89</v>
      </c>
      <c r="J12" s="25">
        <v>7331.05</v>
      </c>
      <c r="K12" s="25">
        <v>10707.65</v>
      </c>
      <c r="L12" s="25">
        <v>8005.29</v>
      </c>
      <c r="M12" s="25">
        <v>1083.43</v>
      </c>
      <c r="N12" s="25">
        <v>165.44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66368.77</v>
      </c>
      <c r="AI12" s="25">
        <v>65368.33</v>
      </c>
      <c r="AJ12" s="66">
        <f>+AI12-AH12</f>
        <v>-1000.4400000000023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148.5</v>
      </c>
      <c r="C15" s="22">
        <v>424</v>
      </c>
      <c r="D15" s="22">
        <v>190</v>
      </c>
      <c r="E15" s="22"/>
      <c r="F15" s="22">
        <v>15</v>
      </c>
      <c r="G15" s="22"/>
      <c r="H15" s="22">
        <v>67</v>
      </c>
      <c r="I15" s="22">
        <v>135</v>
      </c>
      <c r="J15" s="22">
        <v>164.5</v>
      </c>
      <c r="K15" s="22"/>
      <c r="L15" s="22"/>
      <c r="M15" s="22">
        <v>155</v>
      </c>
      <c r="N15" s="22">
        <v>30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1329</v>
      </c>
    </row>
    <row r="16" spans="1:36" s="31" customFormat="1" x14ac:dyDescent="0.25">
      <c r="A16" s="29" t="s">
        <v>20</v>
      </c>
      <c r="B16" s="30">
        <v>244</v>
      </c>
      <c r="C16" s="30">
        <v>215</v>
      </c>
      <c r="D16" s="30">
        <v>90</v>
      </c>
      <c r="E16" s="30">
        <v>213</v>
      </c>
      <c r="F16" s="30"/>
      <c r="G16" s="30">
        <v>860</v>
      </c>
      <c r="H16" s="30">
        <v>774</v>
      </c>
      <c r="I16" s="30">
        <v>568</v>
      </c>
      <c r="J16" s="30">
        <v>730</v>
      </c>
      <c r="K16" s="30">
        <v>604</v>
      </c>
      <c r="L16" s="30">
        <v>795</v>
      </c>
      <c r="M16" s="30">
        <v>28</v>
      </c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5121</v>
      </c>
      <c r="AJ16" s="67"/>
    </row>
    <row r="17" spans="1:36" customFormat="1" x14ac:dyDescent="0.25">
      <c r="A17" s="45" t="s">
        <v>27</v>
      </c>
      <c r="B17" s="21">
        <f>B16*$B$8</f>
        <v>1459.1200000000001</v>
      </c>
      <c r="C17" s="21">
        <f>C16*$B$8</f>
        <v>1285.7</v>
      </c>
      <c r="D17" s="21">
        <f t="shared" ref="D17:L17" si="2">D16*$B$8</f>
        <v>538.20000000000005</v>
      </c>
      <c r="E17" s="21">
        <f t="shared" si="2"/>
        <v>1273.74</v>
      </c>
      <c r="F17" s="21">
        <f t="shared" si="2"/>
        <v>0</v>
      </c>
      <c r="G17" s="21">
        <f t="shared" si="2"/>
        <v>5142.8</v>
      </c>
      <c r="H17" s="21">
        <f t="shared" si="2"/>
        <v>4628.5200000000004</v>
      </c>
      <c r="I17" s="21">
        <f t="shared" si="2"/>
        <v>3396.6400000000003</v>
      </c>
      <c r="J17" s="21">
        <f t="shared" si="2"/>
        <v>4365.4000000000005</v>
      </c>
      <c r="K17" s="21">
        <f t="shared" si="2"/>
        <v>3611.92</v>
      </c>
      <c r="L17" s="21">
        <f t="shared" si="2"/>
        <v>4754.1000000000004</v>
      </c>
      <c r="M17" s="21">
        <f t="shared" ref="M17:R17" si="3">M16*$B$8</f>
        <v>167.44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30623.579999999998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L19" si="5">C18*$B$9</f>
        <v>0</v>
      </c>
      <c r="D19" s="21">
        <f t="shared" si="5"/>
        <v>0</v>
      </c>
      <c r="E19" s="21">
        <f t="shared" si="5"/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244</v>
      </c>
      <c r="C22" s="19">
        <f t="shared" ref="C22:L22" si="11">+C16+C18+C20</f>
        <v>215</v>
      </c>
      <c r="D22" s="19">
        <f t="shared" si="11"/>
        <v>90</v>
      </c>
      <c r="E22" s="19">
        <f t="shared" si="11"/>
        <v>213</v>
      </c>
      <c r="F22" s="19">
        <f t="shared" si="11"/>
        <v>0</v>
      </c>
      <c r="G22" s="19">
        <f t="shared" si="11"/>
        <v>860</v>
      </c>
      <c r="H22" s="19">
        <f t="shared" si="11"/>
        <v>774</v>
      </c>
      <c r="I22" s="19">
        <f t="shared" si="11"/>
        <v>568</v>
      </c>
      <c r="J22" s="19">
        <f t="shared" si="11"/>
        <v>730</v>
      </c>
      <c r="K22" s="19">
        <f t="shared" si="11"/>
        <v>604</v>
      </c>
      <c r="L22" s="19">
        <f t="shared" si="11"/>
        <v>795</v>
      </c>
      <c r="M22" s="19">
        <f t="shared" ref="M22:S22" si="12">+M16+M18+M20</f>
        <v>28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5121</v>
      </c>
    </row>
    <row r="23" spans="1:36" customFormat="1" x14ac:dyDescent="0.25">
      <c r="A23" s="46" t="s">
        <v>26</v>
      </c>
      <c r="B23" s="18">
        <f>+B17+B19+B21</f>
        <v>1459.1200000000001</v>
      </c>
      <c r="C23" s="18">
        <f t="shared" ref="C23:L23" si="14">+C17+C19+C21</f>
        <v>1285.7</v>
      </c>
      <c r="D23" s="18">
        <f t="shared" si="14"/>
        <v>538.20000000000005</v>
      </c>
      <c r="E23" s="18">
        <f t="shared" si="14"/>
        <v>1273.74</v>
      </c>
      <c r="F23" s="18">
        <f t="shared" si="14"/>
        <v>0</v>
      </c>
      <c r="G23" s="18">
        <f t="shared" si="14"/>
        <v>5142.8</v>
      </c>
      <c r="H23" s="18">
        <f t="shared" si="14"/>
        <v>4628.5200000000004</v>
      </c>
      <c r="I23" s="18">
        <f t="shared" si="14"/>
        <v>3396.6400000000003</v>
      </c>
      <c r="J23" s="18">
        <f t="shared" si="14"/>
        <v>4365.4000000000005</v>
      </c>
      <c r="K23" s="18">
        <f t="shared" si="14"/>
        <v>3611.92</v>
      </c>
      <c r="L23" s="18">
        <f t="shared" si="14"/>
        <v>4754.1000000000004</v>
      </c>
      <c r="M23" s="18">
        <f t="shared" ref="M23:S23" si="15">+M17+M19+M21</f>
        <v>167.44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30623.579999999998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150</v>
      </c>
      <c r="H32" s="35">
        <v>11.29</v>
      </c>
      <c r="I32" s="35"/>
      <c r="J32" s="35"/>
      <c r="K32" s="35">
        <v>393.65</v>
      </c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554.93999999999994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897.00000000000011</v>
      </c>
      <c r="H33" s="21">
        <f t="shared" si="30"/>
        <v>67.514200000000002</v>
      </c>
      <c r="I33" s="21">
        <f t="shared" si="30"/>
        <v>0</v>
      </c>
      <c r="J33" s="21">
        <f t="shared" si="30"/>
        <v>0</v>
      </c>
      <c r="K33" s="21">
        <f t="shared" si="30"/>
        <v>2354.027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3318.5412000000001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150</v>
      </c>
      <c r="H38" s="19">
        <f t="shared" si="39"/>
        <v>11.29</v>
      </c>
      <c r="I38" s="19">
        <f t="shared" si="39"/>
        <v>0</v>
      </c>
      <c r="J38" s="19">
        <f t="shared" si="39"/>
        <v>0</v>
      </c>
      <c r="K38" s="19">
        <f t="shared" si="39"/>
        <v>393.65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554.93999999999994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897.00000000000011</v>
      </c>
      <c r="H39" s="18">
        <f t="shared" si="42"/>
        <v>67.514200000000002</v>
      </c>
      <c r="I39" s="18">
        <f t="shared" si="42"/>
        <v>0</v>
      </c>
      <c r="J39" s="18">
        <f t="shared" si="42"/>
        <v>0</v>
      </c>
      <c r="K39" s="18">
        <f t="shared" si="42"/>
        <v>2354.027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3318.5412000000001</v>
      </c>
    </row>
    <row r="40" spans="1:34" x14ac:dyDescent="0.25">
      <c r="A40" s="13" t="s">
        <v>43</v>
      </c>
      <c r="B40" s="35">
        <v>31.65</v>
      </c>
      <c r="C40" s="35"/>
      <c r="D40" s="35"/>
      <c r="E40" s="35">
        <v>51.97</v>
      </c>
      <c r="F40" s="35"/>
      <c r="G40" s="35"/>
      <c r="H40" s="35"/>
      <c r="I40" s="35"/>
      <c r="J40" s="35"/>
      <c r="K40" s="35">
        <v>137.21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220.83</v>
      </c>
    </row>
    <row r="41" spans="1:34" customFormat="1" x14ac:dyDescent="0.25">
      <c r="A41" s="45" t="s">
        <v>44</v>
      </c>
      <c r="B41" s="21">
        <f>B40*$B$8</f>
        <v>189.267</v>
      </c>
      <c r="C41" s="21">
        <f t="shared" ref="C41:L41" si="45">C40*$B$8</f>
        <v>0</v>
      </c>
      <c r="D41" s="21">
        <f t="shared" si="45"/>
        <v>0</v>
      </c>
      <c r="E41" s="21">
        <f t="shared" si="45"/>
        <v>310.78059999999999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820.51580000000013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1320.5634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31.65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51.97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0</v>
      </c>
      <c r="K46" s="19">
        <f t="shared" si="54"/>
        <v>137.21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220.83</v>
      </c>
    </row>
    <row r="47" spans="1:34" customFormat="1" x14ac:dyDescent="0.25">
      <c r="A47" s="46" t="s">
        <v>48</v>
      </c>
      <c r="B47" s="18">
        <f>+B41+B43+B45</f>
        <v>189.267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310.78059999999999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0</v>
      </c>
      <c r="K47" s="18">
        <f t="shared" si="57"/>
        <v>820.51580000000013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1320.5634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2789.14</v>
      </c>
      <c r="C49" s="43">
        <v>2367.14</v>
      </c>
      <c r="D49" s="43">
        <v>598.77</v>
      </c>
      <c r="E49" s="43">
        <v>1526.78</v>
      </c>
      <c r="F49" s="43">
        <v>8.0500000000000007</v>
      </c>
      <c r="G49" s="43">
        <v>2821.58</v>
      </c>
      <c r="H49" s="43">
        <v>3100.45</v>
      </c>
      <c r="I49" s="43">
        <v>1866.58</v>
      </c>
      <c r="J49" s="43">
        <v>2506.58</v>
      </c>
      <c r="K49" s="43">
        <v>3493.19</v>
      </c>
      <c r="L49" s="43">
        <v>3263.02</v>
      </c>
      <c r="M49" s="44">
        <v>756.83</v>
      </c>
      <c r="N49" s="44">
        <v>145.34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25243.45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177.68</v>
      </c>
      <c r="C53" s="43">
        <v>562.13</v>
      </c>
      <c r="D53" s="43">
        <v>35.770000000000003</v>
      </c>
      <c r="E53" s="43"/>
      <c r="F53" s="43"/>
      <c r="G53" s="43">
        <v>1077.1500000000001</v>
      </c>
      <c r="H53" s="43">
        <v>458.6</v>
      </c>
      <c r="I53" s="43">
        <v>1316.99</v>
      </c>
      <c r="J53" s="43">
        <v>157.37</v>
      </c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3785.6899999999996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>
        <v>139.4</v>
      </c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139.4</v>
      </c>
    </row>
    <row r="55" spans="1:34" x14ac:dyDescent="0.25">
      <c r="A55" s="17" t="s">
        <v>52</v>
      </c>
      <c r="B55" s="43"/>
      <c r="C55" s="43"/>
      <c r="D55" s="43"/>
      <c r="E55" s="43">
        <v>31.03</v>
      </c>
      <c r="F55" s="43"/>
      <c r="G55" s="43"/>
      <c r="H55" s="43"/>
      <c r="I55" s="43">
        <v>274.87</v>
      </c>
      <c r="J55" s="43"/>
      <c r="K55" s="43">
        <v>446.5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752.4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4763.7070000000003</v>
      </c>
      <c r="C64" s="51">
        <f t="shared" ref="C64:AG64" si="61">+C15+C23+C31+C39+C47+C48+C49+C50+C51+C52+C53+C54+C55+C56+C57+C58+C59+C60+C61+C62+C63</f>
        <v>4638.97</v>
      </c>
      <c r="D64" s="51">
        <f t="shared" si="61"/>
        <v>1362.74</v>
      </c>
      <c r="E64" s="51">
        <f t="shared" si="61"/>
        <v>3142.3306000000002</v>
      </c>
      <c r="F64" s="51">
        <f t="shared" si="61"/>
        <v>23.05</v>
      </c>
      <c r="G64" s="51">
        <f t="shared" si="61"/>
        <v>9938.5300000000007</v>
      </c>
      <c r="H64" s="51">
        <f t="shared" si="61"/>
        <v>8322.0841999999993</v>
      </c>
      <c r="I64" s="51">
        <f t="shared" si="61"/>
        <v>6990.08</v>
      </c>
      <c r="J64" s="51">
        <f t="shared" si="61"/>
        <v>7333.25</v>
      </c>
      <c r="K64" s="51">
        <f t="shared" si="61"/>
        <v>10726.1528</v>
      </c>
      <c r="L64" s="51">
        <f t="shared" si="61"/>
        <v>8017.1200000000008</v>
      </c>
      <c r="M64" s="51">
        <f t="shared" si="61"/>
        <v>1079.27</v>
      </c>
      <c r="N64" s="51">
        <f t="shared" si="61"/>
        <v>175.34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66512.624599999996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12 D</v>
      </c>
      <c r="G66" s="53" t="str">
        <f t="shared" si="62"/>
        <v>CAJA 1 N</v>
      </c>
      <c r="H66" s="53" t="str">
        <f t="shared" si="62"/>
        <v>CAJA 2 N</v>
      </c>
      <c r="I66" s="53" t="str">
        <f t="shared" si="62"/>
        <v>CAJA 3 N</v>
      </c>
      <c r="J66" s="53" t="str">
        <f t="shared" si="62"/>
        <v>CAJA 4 N</v>
      </c>
      <c r="K66" s="53" t="str">
        <f t="shared" si="62"/>
        <v>CAJA 5 N</v>
      </c>
      <c r="L66" s="53" t="str">
        <f t="shared" si="62"/>
        <v>CAJA 6 N</v>
      </c>
      <c r="M66" s="53" t="str">
        <f t="shared" si="62"/>
        <v>CAJA 14 N</v>
      </c>
      <c r="N66" s="53" t="str">
        <f t="shared" si="62"/>
        <v>CAJA 12 N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4760.93</v>
      </c>
      <c r="C67" s="55">
        <f t="shared" ref="C67:L67" si="63">C12</f>
        <v>4637.58</v>
      </c>
      <c r="D67" s="55">
        <f t="shared" si="63"/>
        <v>1361.86</v>
      </c>
      <c r="E67" s="55">
        <f t="shared" si="63"/>
        <v>3084.38</v>
      </c>
      <c r="F67" s="55">
        <f t="shared" si="63"/>
        <v>22.82</v>
      </c>
      <c r="G67" s="55">
        <f t="shared" si="63"/>
        <v>9900.98</v>
      </c>
      <c r="H67" s="55">
        <f t="shared" si="63"/>
        <v>8321.4699999999993</v>
      </c>
      <c r="I67" s="55">
        <f t="shared" si="63"/>
        <v>6985.89</v>
      </c>
      <c r="J67" s="55">
        <f t="shared" si="63"/>
        <v>7331.05</v>
      </c>
      <c r="K67" s="55">
        <f t="shared" si="63"/>
        <v>10707.65</v>
      </c>
      <c r="L67" s="55">
        <f t="shared" si="63"/>
        <v>8005.29</v>
      </c>
      <c r="M67" s="55">
        <f t="shared" ref="M67:AG67" si="64">M12</f>
        <v>1083.43</v>
      </c>
      <c r="N67" s="55">
        <f t="shared" si="64"/>
        <v>165.44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66368.77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4760.93</v>
      </c>
      <c r="C69" s="57">
        <f t="shared" ref="C69:L69" si="67">+C67+C68</f>
        <v>4637.58</v>
      </c>
      <c r="D69" s="57">
        <f t="shared" si="67"/>
        <v>1361.86</v>
      </c>
      <c r="E69" s="57">
        <f t="shared" si="67"/>
        <v>3084.38</v>
      </c>
      <c r="F69" s="57">
        <f t="shared" si="67"/>
        <v>22.82</v>
      </c>
      <c r="G69" s="57">
        <f t="shared" si="67"/>
        <v>9900.98</v>
      </c>
      <c r="H69" s="57">
        <f t="shared" si="67"/>
        <v>8321.4699999999993</v>
      </c>
      <c r="I69" s="57">
        <f t="shared" si="67"/>
        <v>6985.89</v>
      </c>
      <c r="J69" s="57">
        <f t="shared" si="67"/>
        <v>7331.05</v>
      </c>
      <c r="K69" s="57">
        <f t="shared" si="67"/>
        <v>10707.65</v>
      </c>
      <c r="L69" s="57">
        <f t="shared" si="67"/>
        <v>8005.29</v>
      </c>
      <c r="M69" s="57">
        <f t="shared" ref="M69:AG69" si="68">+M67+M68</f>
        <v>1083.43</v>
      </c>
      <c r="N69" s="57">
        <f t="shared" si="68"/>
        <v>165.44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66368.77</v>
      </c>
    </row>
    <row r="70" spans="1:34" customFormat="1" ht="15" customHeight="1" x14ac:dyDescent="0.25">
      <c r="A70" s="56" t="s">
        <v>95</v>
      </c>
      <c r="B70" s="55">
        <f t="shared" ref="B70:L70" si="69">+B64-B69</f>
        <v>2.7770000000000437</v>
      </c>
      <c r="C70" s="55">
        <f t="shared" si="69"/>
        <v>1.3900000000003274</v>
      </c>
      <c r="D70" s="55">
        <f t="shared" si="69"/>
        <v>0.88000000000010914</v>
      </c>
      <c r="E70" s="55">
        <f t="shared" si="69"/>
        <v>57.950600000000122</v>
      </c>
      <c r="F70" s="55">
        <f t="shared" si="69"/>
        <v>0.23000000000000043</v>
      </c>
      <c r="G70" s="55">
        <f t="shared" si="69"/>
        <v>37.550000000001091</v>
      </c>
      <c r="H70" s="55">
        <f t="shared" si="69"/>
        <v>0.61419999999998254</v>
      </c>
      <c r="I70" s="55">
        <f t="shared" si="69"/>
        <v>4.1899999999995998</v>
      </c>
      <c r="J70" s="55">
        <f t="shared" si="69"/>
        <v>2.1999999999998181</v>
      </c>
      <c r="K70" s="55">
        <f t="shared" si="69"/>
        <v>18.502800000000207</v>
      </c>
      <c r="L70" s="55">
        <f t="shared" si="69"/>
        <v>11.830000000000837</v>
      </c>
      <c r="M70" s="55">
        <f t="shared" ref="M70:AG70" si="70">+M64-M69</f>
        <v>-4.1600000000000819</v>
      </c>
      <c r="N70" s="55">
        <f t="shared" si="70"/>
        <v>9.9000000000000057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143.85460000000208</v>
      </c>
    </row>
    <row r="71" spans="1:34" ht="101.25" customHeight="1" x14ac:dyDescent="0.25">
      <c r="A71" s="74" t="s">
        <v>96</v>
      </c>
      <c r="B71" s="14"/>
      <c r="C71" s="14"/>
      <c r="D71" s="14"/>
      <c r="E71" s="14" t="s">
        <v>138</v>
      </c>
      <c r="F71" s="14"/>
      <c r="G71" s="14" t="s">
        <v>139</v>
      </c>
      <c r="H71" s="14"/>
      <c r="I71" s="14"/>
      <c r="J71" s="14"/>
      <c r="K71" s="14" t="s">
        <v>140</v>
      </c>
      <c r="L71" s="14" t="s">
        <v>141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67</v>
      </c>
      <c r="E11" s="5" t="s">
        <v>69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68</v>
      </c>
      <c r="K11" s="5" t="s">
        <v>70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3763.14</v>
      </c>
      <c r="C12" s="25">
        <v>1312.05</v>
      </c>
      <c r="D12" s="25">
        <v>1739.83</v>
      </c>
      <c r="E12" s="25">
        <v>1249.97</v>
      </c>
      <c r="F12" s="25">
        <v>2716.76</v>
      </c>
      <c r="G12" s="25">
        <v>5456.18</v>
      </c>
      <c r="H12" s="25">
        <v>4685.72</v>
      </c>
      <c r="I12" s="25">
        <v>4594.3900000000003</v>
      </c>
      <c r="J12" s="25">
        <v>2141.42</v>
      </c>
      <c r="K12" s="25">
        <v>2193.0700000000002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29852.53</v>
      </c>
      <c r="AI12" s="25"/>
      <c r="AJ12" s="66">
        <f>+AI12-AH12</f>
        <v>-29852.53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36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36</v>
      </c>
      <c r="AI14" s="25"/>
      <c r="AJ14" s="66">
        <f>+AI14-AH14</f>
        <v>-36</v>
      </c>
    </row>
    <row r="15" spans="1:36" x14ac:dyDescent="0.25">
      <c r="A15" s="13" t="s">
        <v>0</v>
      </c>
      <c r="B15" s="22">
        <v>37</v>
      </c>
      <c r="C15" s="22">
        <v>17</v>
      </c>
      <c r="D15" s="22">
        <v>25</v>
      </c>
      <c r="E15" s="22">
        <v>77.5</v>
      </c>
      <c r="F15" s="22">
        <v>174</v>
      </c>
      <c r="G15" s="22">
        <v>166</v>
      </c>
      <c r="H15" s="22">
        <v>0</v>
      </c>
      <c r="I15" s="22">
        <v>235.5</v>
      </c>
      <c r="J15" s="22"/>
      <c r="K15" s="22">
        <v>5.5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737.5</v>
      </c>
    </row>
    <row r="16" spans="1:36" s="31" customFormat="1" x14ac:dyDescent="0.25">
      <c r="A16" s="29" t="s">
        <v>20</v>
      </c>
      <c r="B16" s="30">
        <v>153</v>
      </c>
      <c r="C16" s="30">
        <v>42</v>
      </c>
      <c r="D16" s="30">
        <v>121</v>
      </c>
      <c r="E16" s="30">
        <v>58</v>
      </c>
      <c r="F16" s="30">
        <v>136</v>
      </c>
      <c r="G16" s="30">
        <v>372</v>
      </c>
      <c r="H16" s="30">
        <v>230</v>
      </c>
      <c r="I16" s="30">
        <v>329</v>
      </c>
      <c r="J16" s="30">
        <v>198</v>
      </c>
      <c r="K16" s="30">
        <v>167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1806</v>
      </c>
      <c r="AJ16" s="67"/>
    </row>
    <row r="17" spans="1:36" customFormat="1" x14ac:dyDescent="0.25">
      <c r="A17" s="45" t="s">
        <v>27</v>
      </c>
      <c r="B17" s="21">
        <f>B16*$B$8</f>
        <v>914.94</v>
      </c>
      <c r="C17" s="21">
        <f>C16*$B$8</f>
        <v>251.16000000000003</v>
      </c>
      <c r="D17" s="21">
        <f t="shared" ref="D17:AG17" si="2">D16*$B$8</f>
        <v>723.58</v>
      </c>
      <c r="E17" s="21">
        <f t="shared" si="2"/>
        <v>346.84000000000003</v>
      </c>
      <c r="F17" s="21">
        <f t="shared" si="2"/>
        <v>813.28000000000009</v>
      </c>
      <c r="G17" s="21">
        <f t="shared" si="2"/>
        <v>2224.56</v>
      </c>
      <c r="H17" s="21">
        <f t="shared" si="2"/>
        <v>1375.4</v>
      </c>
      <c r="I17" s="21">
        <f t="shared" si="2"/>
        <v>1967.42</v>
      </c>
      <c r="J17" s="21">
        <f t="shared" si="2"/>
        <v>1184.0400000000002</v>
      </c>
      <c r="K17" s="21">
        <f t="shared" si="2"/>
        <v>998.66000000000008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10799.880000000001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153</v>
      </c>
      <c r="C22" s="19">
        <f t="shared" ref="C22:AG23" si="5">+C16+C18+C20</f>
        <v>42</v>
      </c>
      <c r="D22" s="19">
        <f t="shared" si="5"/>
        <v>121</v>
      </c>
      <c r="E22" s="19">
        <f t="shared" si="5"/>
        <v>58</v>
      </c>
      <c r="F22" s="19">
        <f t="shared" si="5"/>
        <v>136</v>
      </c>
      <c r="G22" s="19">
        <f t="shared" si="5"/>
        <v>372</v>
      </c>
      <c r="H22" s="19">
        <f t="shared" si="5"/>
        <v>230</v>
      </c>
      <c r="I22" s="19">
        <f t="shared" si="5"/>
        <v>329</v>
      </c>
      <c r="J22" s="19">
        <f t="shared" si="5"/>
        <v>198</v>
      </c>
      <c r="K22" s="19">
        <f t="shared" si="5"/>
        <v>167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1806</v>
      </c>
    </row>
    <row r="23" spans="1:36" customFormat="1" x14ac:dyDescent="0.25">
      <c r="A23" s="46" t="s">
        <v>26</v>
      </c>
      <c r="B23" s="18">
        <f>+B17+B19+B21</f>
        <v>914.94</v>
      </c>
      <c r="C23" s="18">
        <f t="shared" si="5"/>
        <v>251.16000000000003</v>
      </c>
      <c r="D23" s="18">
        <f t="shared" si="5"/>
        <v>723.58</v>
      </c>
      <c r="E23" s="18">
        <f t="shared" si="5"/>
        <v>346.84000000000003</v>
      </c>
      <c r="F23" s="18">
        <f t="shared" si="5"/>
        <v>813.28000000000009</v>
      </c>
      <c r="G23" s="18">
        <f t="shared" si="5"/>
        <v>2224.56</v>
      </c>
      <c r="H23" s="18">
        <f t="shared" si="5"/>
        <v>1375.4</v>
      </c>
      <c r="I23" s="18">
        <f t="shared" si="5"/>
        <v>1967.42</v>
      </c>
      <c r="J23" s="18">
        <f t="shared" si="5"/>
        <v>1184.0400000000002</v>
      </c>
      <c r="K23" s="18">
        <f t="shared" si="5"/>
        <v>998.66000000000008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10799.880000000001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>
        <v>23.36</v>
      </c>
      <c r="E40" s="35"/>
      <c r="F40" s="35"/>
      <c r="G40" s="35"/>
      <c r="H40" s="35"/>
      <c r="I40" s="35"/>
      <c r="J40" s="35">
        <v>17.84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41.2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139.69280000000001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106.68320000000001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246.37600000000003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23.36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17.84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41.2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139.69280000000001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106.68320000000001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246.37600000000003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2414.64</v>
      </c>
      <c r="C49" s="43">
        <v>880.62</v>
      </c>
      <c r="D49" s="43">
        <v>825.1</v>
      </c>
      <c r="E49" s="43">
        <v>677.13</v>
      </c>
      <c r="F49" s="43">
        <v>0</v>
      </c>
      <c r="G49" s="43">
        <v>1336.06</v>
      </c>
      <c r="H49" s="43">
        <v>2617.96</v>
      </c>
      <c r="I49" s="43"/>
      <c r="J49" s="43">
        <v>882.37</v>
      </c>
      <c r="K49" s="43">
        <v>866.97</v>
      </c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10500.849999999999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/>
      <c r="F52" s="43">
        <v>1355.44</v>
      </c>
      <c r="G52" s="43">
        <v>975.97</v>
      </c>
      <c r="H52" s="43"/>
      <c r="I52" s="43">
        <v>2144.0700000000002</v>
      </c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4475.4799999999996</v>
      </c>
    </row>
    <row r="53" spans="1:34" x14ac:dyDescent="0.25">
      <c r="A53" s="17" t="s">
        <v>18</v>
      </c>
      <c r="B53" s="43">
        <v>442.62</v>
      </c>
      <c r="C53" s="43">
        <v>171.39</v>
      </c>
      <c r="D53" s="43">
        <v>0</v>
      </c>
      <c r="E53" s="43">
        <v>158.63999999999999</v>
      </c>
      <c r="F53" s="43">
        <v>271.08999999999997</v>
      </c>
      <c r="G53" s="43">
        <v>380.49</v>
      </c>
      <c r="H53" s="43">
        <v>389.29</v>
      </c>
      <c r="I53" s="43">
        <v>224.93</v>
      </c>
      <c r="J53" s="43"/>
      <c r="K53" s="43">
        <v>279.25</v>
      </c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2317.6999999999998</v>
      </c>
    </row>
    <row r="54" spans="1:34" x14ac:dyDescent="0.25">
      <c r="A54" s="17" t="s">
        <v>114</v>
      </c>
      <c r="B54" s="43"/>
      <c r="C54" s="43"/>
      <c r="D54" s="43">
        <v>14.57</v>
      </c>
      <c r="E54" s="43"/>
      <c r="F54" s="43">
        <v>79.3</v>
      </c>
      <c r="G54" s="43">
        <v>57.53</v>
      </c>
      <c r="H54" s="43">
        <v>236.7</v>
      </c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388.1</v>
      </c>
    </row>
    <row r="55" spans="1:34" x14ac:dyDescent="0.25">
      <c r="A55" s="17" t="s">
        <v>52</v>
      </c>
      <c r="B55" s="43">
        <v>0</v>
      </c>
      <c r="C55" s="43"/>
      <c r="D55" s="43">
        <v>16.5</v>
      </c>
      <c r="E55" s="43">
        <v>0</v>
      </c>
      <c r="F55" s="43"/>
      <c r="G55" s="43">
        <v>323.88</v>
      </c>
      <c r="H55" s="43">
        <v>83.61</v>
      </c>
      <c r="I55" s="43"/>
      <c r="J55" s="43"/>
      <c r="K55" s="43">
        <v>44.01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468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>
        <v>25.94</v>
      </c>
      <c r="G58" s="43"/>
      <c r="H58" s="43"/>
      <c r="I58" s="43">
        <v>29.45</v>
      </c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55.39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3809.2</v>
      </c>
      <c r="C64" s="51">
        <f t="shared" ref="C64:AG64" si="21">+C15+C23+C31+C39+C47+C48+C49+C50+C51+C52+C53+C54+C55+C56+C57+C58+C59+C60+C61+C62+C63</f>
        <v>1320.17</v>
      </c>
      <c r="D64" s="51">
        <f t="shared" si="21"/>
        <v>1744.4428</v>
      </c>
      <c r="E64" s="51">
        <f t="shared" si="21"/>
        <v>1260.1100000000001</v>
      </c>
      <c r="F64" s="51">
        <f t="shared" si="21"/>
        <v>2719.0500000000006</v>
      </c>
      <c r="G64" s="51">
        <f t="shared" si="21"/>
        <v>5464.49</v>
      </c>
      <c r="H64" s="51">
        <f t="shared" si="21"/>
        <v>4702.96</v>
      </c>
      <c r="I64" s="51">
        <f t="shared" si="21"/>
        <v>4601.37</v>
      </c>
      <c r="J64" s="51">
        <f t="shared" si="21"/>
        <v>2173.0932000000003</v>
      </c>
      <c r="K64" s="51">
        <f t="shared" si="21"/>
        <v>2194.3900000000003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29989.275999999998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8 D</v>
      </c>
      <c r="E66" s="53" t="str">
        <f t="shared" si="22"/>
        <v>CAJA 9 D</v>
      </c>
      <c r="F66" s="53" t="str">
        <f t="shared" si="22"/>
        <v>CAJA 1 N</v>
      </c>
      <c r="G66" s="53" t="str">
        <f t="shared" si="22"/>
        <v>CAJA 2 N</v>
      </c>
      <c r="H66" s="53" t="str">
        <f t="shared" si="22"/>
        <v>CAJA 3 N</v>
      </c>
      <c r="I66" s="53" t="str">
        <f t="shared" si="22"/>
        <v>CAJA 4 N</v>
      </c>
      <c r="J66" s="53" t="str">
        <f t="shared" si="22"/>
        <v>CAJA 8 N</v>
      </c>
      <c r="K66" s="53" t="str">
        <f t="shared" si="22"/>
        <v>CAJA 9 N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3763.14</v>
      </c>
      <c r="C67" s="55">
        <f t="shared" ref="C67:L67" si="23">C12</f>
        <v>1312.05</v>
      </c>
      <c r="D67" s="55">
        <f t="shared" si="23"/>
        <v>1739.83</v>
      </c>
      <c r="E67" s="55">
        <f t="shared" si="23"/>
        <v>1249.97</v>
      </c>
      <c r="F67" s="55">
        <f t="shared" si="23"/>
        <v>2716.76</v>
      </c>
      <c r="G67" s="55">
        <f t="shared" si="23"/>
        <v>5456.18</v>
      </c>
      <c r="H67" s="55">
        <f t="shared" si="23"/>
        <v>4685.72</v>
      </c>
      <c r="I67" s="55">
        <f t="shared" si="23"/>
        <v>4594.3900000000003</v>
      </c>
      <c r="J67" s="55">
        <f t="shared" si="23"/>
        <v>2141.42</v>
      </c>
      <c r="K67" s="55">
        <f t="shared" si="23"/>
        <v>2193.0700000000002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29852.53</v>
      </c>
    </row>
    <row r="68" spans="1:34" customFormat="1" x14ac:dyDescent="0.25">
      <c r="A68" s="56" t="s">
        <v>93</v>
      </c>
      <c r="B68" s="57">
        <f t="shared" ref="B68:AG68" si="24">+B13+B14</f>
        <v>36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36</v>
      </c>
    </row>
    <row r="69" spans="1:34" customFormat="1" x14ac:dyDescent="0.25">
      <c r="A69" s="56" t="s">
        <v>94</v>
      </c>
      <c r="B69" s="57">
        <f>+B67+B68</f>
        <v>3799.14</v>
      </c>
      <c r="C69" s="57">
        <f t="shared" ref="C69:AG69" si="25">+C67+C68</f>
        <v>1312.05</v>
      </c>
      <c r="D69" s="57">
        <f t="shared" si="25"/>
        <v>1739.83</v>
      </c>
      <c r="E69" s="57">
        <f t="shared" si="25"/>
        <v>1249.97</v>
      </c>
      <c r="F69" s="57">
        <f t="shared" si="25"/>
        <v>2716.76</v>
      </c>
      <c r="G69" s="57">
        <f t="shared" si="25"/>
        <v>5456.18</v>
      </c>
      <c r="H69" s="57">
        <f t="shared" si="25"/>
        <v>4685.72</v>
      </c>
      <c r="I69" s="57">
        <f t="shared" si="25"/>
        <v>4594.3900000000003</v>
      </c>
      <c r="J69" s="57">
        <f t="shared" si="25"/>
        <v>2141.42</v>
      </c>
      <c r="K69" s="57">
        <f t="shared" si="25"/>
        <v>2193.0700000000002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29888.53</v>
      </c>
    </row>
    <row r="70" spans="1:34" customFormat="1" ht="15" customHeight="1" x14ac:dyDescent="0.25">
      <c r="A70" s="56" t="s">
        <v>95</v>
      </c>
      <c r="B70" s="55">
        <f t="shared" ref="B70:AG70" si="26">+B64-B69</f>
        <v>10.059999999999945</v>
      </c>
      <c r="C70" s="55">
        <f t="shared" si="26"/>
        <v>8.1200000000001182</v>
      </c>
      <c r="D70" s="55">
        <f t="shared" si="26"/>
        <v>4.6128000000001066</v>
      </c>
      <c r="E70" s="55">
        <f t="shared" si="26"/>
        <v>10.1400000000001</v>
      </c>
      <c r="F70" s="55">
        <f t="shared" si="26"/>
        <v>2.2900000000004184</v>
      </c>
      <c r="G70" s="55">
        <f t="shared" si="26"/>
        <v>8.3099999999994907</v>
      </c>
      <c r="H70" s="55">
        <f t="shared" si="26"/>
        <v>17.239999999999782</v>
      </c>
      <c r="I70" s="55">
        <f t="shared" si="26"/>
        <v>6.9799999999995634</v>
      </c>
      <c r="J70" s="55">
        <f t="shared" si="26"/>
        <v>31.673200000000179</v>
      </c>
      <c r="K70" s="55">
        <f t="shared" si="26"/>
        <v>1.3200000000001637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100.74599999999987</v>
      </c>
    </row>
    <row r="71" spans="1:34" ht="112.5" customHeight="1" x14ac:dyDescent="0.25">
      <c r="A71" s="74" t="s">
        <v>96</v>
      </c>
      <c r="B71" s="14" t="s">
        <v>132</v>
      </c>
      <c r="C71" s="14"/>
      <c r="D71" s="14"/>
      <c r="E71" s="14" t="s">
        <v>133</v>
      </c>
      <c r="F71" s="14"/>
      <c r="G71" s="14"/>
      <c r="H71" s="14" t="s">
        <v>134</v>
      </c>
      <c r="I71" s="14" t="s">
        <v>135</v>
      </c>
      <c r="J71" s="14" t="s">
        <v>137</v>
      </c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I72" s="12" t="s">
        <v>136</v>
      </c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44788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3489.78</v>
      </c>
      <c r="C12" s="25">
        <v>1689.2</v>
      </c>
      <c r="D12" s="25">
        <v>3443.36</v>
      </c>
      <c r="E12" s="25">
        <v>804.71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9427.0499999999993</v>
      </c>
      <c r="AI12" s="25">
        <v>9304.74</v>
      </c>
      <c r="AJ12" s="66">
        <f>+AI12-AH12</f>
        <v>-122.30999999999949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179.5</v>
      </c>
      <c r="C15" s="22">
        <v>158</v>
      </c>
      <c r="D15" s="22">
        <v>0</v>
      </c>
      <c r="E15" s="22">
        <v>135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472.5</v>
      </c>
    </row>
    <row r="16" spans="1:36" s="31" customFormat="1" x14ac:dyDescent="0.25">
      <c r="A16" s="29" t="s">
        <v>20</v>
      </c>
      <c r="B16" s="30">
        <v>340</v>
      </c>
      <c r="C16" s="30">
        <v>167</v>
      </c>
      <c r="D16" s="30">
        <v>227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734</v>
      </c>
      <c r="AJ16" s="67"/>
    </row>
    <row r="17" spans="1:36" customFormat="1" x14ac:dyDescent="0.25">
      <c r="A17" s="45" t="s">
        <v>27</v>
      </c>
      <c r="B17" s="21">
        <f>B16*$B$8</f>
        <v>2033.2</v>
      </c>
      <c r="C17" s="21">
        <f>C16*$B$8</f>
        <v>998.66000000000008</v>
      </c>
      <c r="D17" s="21">
        <f t="shared" ref="D17:AG17" si="2">D16*$B$8</f>
        <v>1357.46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4389.32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340</v>
      </c>
      <c r="C22" s="19">
        <f t="shared" ref="C22:AG23" si="5">+C16+C18+C20</f>
        <v>167</v>
      </c>
      <c r="D22" s="19">
        <f t="shared" si="5"/>
        <v>227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734</v>
      </c>
    </row>
    <row r="23" spans="1:36" customFormat="1" x14ac:dyDescent="0.25">
      <c r="A23" s="46" t="s">
        <v>26</v>
      </c>
      <c r="B23" s="18">
        <f>+B17+B19+B21</f>
        <v>2033.2</v>
      </c>
      <c r="C23" s="18">
        <f t="shared" si="5"/>
        <v>998.66000000000008</v>
      </c>
      <c r="D23" s="18">
        <f t="shared" si="5"/>
        <v>1357.46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4389.32</v>
      </c>
    </row>
    <row r="24" spans="1:36" x14ac:dyDescent="0.25">
      <c r="A24" s="13" t="s">
        <v>28</v>
      </c>
      <c r="B24" s="33"/>
      <c r="C24" s="33"/>
      <c r="D24" s="33">
        <v>50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306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306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50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306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306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1029.0899999999999</v>
      </c>
      <c r="C49" s="43">
        <v>535.04999999999995</v>
      </c>
      <c r="D49" s="43">
        <v>1822.98</v>
      </c>
      <c r="E49" s="43">
        <v>670.03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4057.1499999999996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250.25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250.25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3492.04</v>
      </c>
      <c r="C64" s="51">
        <f t="shared" ref="C64:AG64" si="21">+C15+C23+C31+C39+C47+C48+C49+C50+C51+C52+C53+C54+C55+C56+C57+C58+C59+C60+C61+C62+C63</f>
        <v>1691.71</v>
      </c>
      <c r="D64" s="51">
        <f t="shared" si="21"/>
        <v>3486.44</v>
      </c>
      <c r="E64" s="51">
        <f t="shared" si="21"/>
        <v>805.03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9475.2200000000012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 t="str">
        <f t="shared" si="22"/>
        <v>CAJA 3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3489.78</v>
      </c>
      <c r="C67" s="55">
        <f t="shared" ref="C67:L67" si="23">C12</f>
        <v>1689.2</v>
      </c>
      <c r="D67" s="55">
        <f t="shared" si="23"/>
        <v>3443.36</v>
      </c>
      <c r="E67" s="55">
        <f t="shared" si="23"/>
        <v>804.71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9427.0499999999993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3489.78</v>
      </c>
      <c r="C69" s="57">
        <f t="shared" ref="C69:AG69" si="25">+C67+C68</f>
        <v>1689.2</v>
      </c>
      <c r="D69" s="57">
        <f t="shared" si="25"/>
        <v>3443.36</v>
      </c>
      <c r="E69" s="57">
        <f t="shared" si="25"/>
        <v>804.71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9427.0499999999993</v>
      </c>
    </row>
    <row r="70" spans="1:34" customFormat="1" ht="15" customHeight="1" x14ac:dyDescent="0.25">
      <c r="A70" s="56" t="s">
        <v>95</v>
      </c>
      <c r="B70" s="55">
        <f t="shared" ref="B70:AG70" si="26">+B64-B69</f>
        <v>2.2599999999997635</v>
      </c>
      <c r="C70" s="55">
        <f t="shared" si="26"/>
        <v>2.5099999999999909</v>
      </c>
      <c r="D70" s="55">
        <f t="shared" si="26"/>
        <v>43.079999999999927</v>
      </c>
      <c r="E70" s="55">
        <f t="shared" si="26"/>
        <v>0.31999999999993634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48.169999999999618</v>
      </c>
    </row>
    <row r="71" spans="1:34" ht="95.25" customHeight="1" x14ac:dyDescent="0.25">
      <c r="A71" s="74" t="s">
        <v>96</v>
      </c>
      <c r="B71" s="14"/>
      <c r="C71" s="14"/>
      <c r="D71" s="14" t="s">
        <v>123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124</v>
      </c>
    </row>
    <row r="73" spans="1:34" x14ac:dyDescent="0.25">
      <c r="D73" s="12" t="s">
        <v>125</v>
      </c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4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J32" sqref="AJ32:AJ3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5115.43</v>
      </c>
      <c r="C12" s="25">
        <v>4786.8500000000004</v>
      </c>
      <c r="D12" s="25">
        <v>786.16</v>
      </c>
      <c r="E12" s="25">
        <v>46.95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10735.390000000001</v>
      </c>
      <c r="AI12" s="25">
        <v>10638.38</v>
      </c>
      <c r="AJ12" s="66">
        <f>+AI12-AH12</f>
        <v>-97.010000000002037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562.5</v>
      </c>
      <c r="C15" s="22">
        <v>524.5</v>
      </c>
      <c r="D15" s="22">
        <v>125</v>
      </c>
      <c r="E15" s="22">
        <v>7.5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1219.5</v>
      </c>
    </row>
    <row r="16" spans="1:36" s="31" customFormat="1" x14ac:dyDescent="0.25">
      <c r="A16" s="29" t="s">
        <v>20</v>
      </c>
      <c r="B16" s="30">
        <v>273</v>
      </c>
      <c r="C16" s="30">
        <v>261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534</v>
      </c>
      <c r="AJ16" s="67"/>
    </row>
    <row r="17" spans="1:36" customFormat="1" x14ac:dyDescent="0.25">
      <c r="A17" s="45" t="s">
        <v>27</v>
      </c>
      <c r="B17" s="21">
        <f>B16*$B$8</f>
        <v>1632.5400000000002</v>
      </c>
      <c r="C17" s="21">
        <f>C16*$B$8</f>
        <v>1560.7800000000002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3193.3200000000006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273</v>
      </c>
      <c r="C22" s="19">
        <f t="shared" ref="C22:AG23" si="5">+C16+C18+C20</f>
        <v>261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534</v>
      </c>
    </row>
    <row r="23" spans="1:36" customFormat="1" x14ac:dyDescent="0.25">
      <c r="A23" s="46" t="s">
        <v>26</v>
      </c>
      <c r="B23" s="18">
        <f>+B17+B19+B21</f>
        <v>1632.5400000000002</v>
      </c>
      <c r="C23" s="18">
        <f t="shared" si="5"/>
        <v>1560.7800000000002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3193.3200000000006</v>
      </c>
    </row>
    <row r="24" spans="1:36" x14ac:dyDescent="0.25">
      <c r="A24" s="13" t="s">
        <v>28</v>
      </c>
      <c r="B24" s="33"/>
      <c r="C24" s="33">
        <v>50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50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306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306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50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50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306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306</v>
      </c>
    </row>
    <row r="32" spans="1:36" x14ac:dyDescent="0.25">
      <c r="A32" s="13" t="s">
        <v>34</v>
      </c>
      <c r="B32" s="35">
        <v>18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18</v>
      </c>
      <c r="AI32" s="12">
        <v>0</v>
      </c>
    </row>
    <row r="33" spans="1:34" customFormat="1" x14ac:dyDescent="0.25">
      <c r="A33" s="45" t="s">
        <v>35</v>
      </c>
      <c r="B33" s="21">
        <f>B32*$B$8</f>
        <v>107.64000000000001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107.64000000000001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18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18</v>
      </c>
    </row>
    <row r="39" spans="1:34" customFormat="1" x14ac:dyDescent="0.25">
      <c r="A39" s="46" t="s">
        <v>42</v>
      </c>
      <c r="B39" s="18">
        <f>+B33+B35+B37</f>
        <v>107.64000000000001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107.64000000000001</v>
      </c>
    </row>
    <row r="40" spans="1:34" x14ac:dyDescent="0.25">
      <c r="A40" s="13" t="s">
        <v>43</v>
      </c>
      <c r="B40" s="35"/>
      <c r="C40" s="35">
        <v>18.57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18.57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111.04860000000001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111.04860000000001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18.57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18.57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111.04860000000001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111.04860000000001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>
        <v>1681.1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1681.1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1066.33</v>
      </c>
      <c r="C53" s="43">
        <v>2290.56</v>
      </c>
      <c r="D53" s="43">
        <v>661.48</v>
      </c>
      <c r="E53" s="43">
        <v>40.76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4059.13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>
        <v>4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4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>
        <v>63.18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63.18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5117.29</v>
      </c>
      <c r="C64" s="51">
        <f t="shared" ref="C64:AG64" si="21">+C15+C23+C31+C39+C47+C48+C49+C50+C51+C52+C53+C54+C55+C56+C57+C58+C59+C60+C61+C62+C63</f>
        <v>4792.8886000000002</v>
      </c>
      <c r="D64" s="51">
        <f t="shared" si="21"/>
        <v>786.48</v>
      </c>
      <c r="E64" s="51">
        <f t="shared" si="21"/>
        <v>48.26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10744.918599999999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5115.43</v>
      </c>
      <c r="C67" s="55">
        <f t="shared" ref="C67:L67" si="23">C12</f>
        <v>4786.8500000000004</v>
      </c>
      <c r="D67" s="55">
        <f t="shared" si="23"/>
        <v>786.16</v>
      </c>
      <c r="E67" s="55">
        <f t="shared" si="23"/>
        <v>46.95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10735.390000000001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5115.43</v>
      </c>
      <c r="C69" s="57">
        <f t="shared" ref="C69:AG69" si="25">+C67+C68</f>
        <v>4786.8500000000004</v>
      </c>
      <c r="D69" s="57">
        <f t="shared" si="25"/>
        <v>786.16</v>
      </c>
      <c r="E69" s="57">
        <f t="shared" si="25"/>
        <v>46.95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10735.390000000001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1.8599999999996726</v>
      </c>
      <c r="C70" s="55">
        <f t="shared" si="26"/>
        <v>6.0385999999998603</v>
      </c>
      <c r="D70" s="55">
        <f t="shared" si="26"/>
        <v>0.32000000000005002</v>
      </c>
      <c r="E70" s="55">
        <f t="shared" si="26"/>
        <v>1.3099999999999952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9.5285999999995781</v>
      </c>
    </row>
    <row r="71" spans="1:34" ht="107.25" customHeight="1" x14ac:dyDescent="0.25">
      <c r="A71" s="74" t="s">
        <v>96</v>
      </c>
      <c r="B71" s="14" t="s">
        <v>126</v>
      </c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B72" s="12" t="s">
        <v>127</v>
      </c>
      <c r="C72" s="12" t="s">
        <v>131</v>
      </c>
    </row>
    <row r="73" spans="1:34" x14ac:dyDescent="0.25">
      <c r="B73" s="12" t="s">
        <v>128</v>
      </c>
    </row>
    <row r="74" spans="1:34" x14ac:dyDescent="0.25">
      <c r="B74" s="12" t="s">
        <v>129</v>
      </c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1061.42</v>
      </c>
      <c r="C12" s="25">
        <v>1469.47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2530.8900000000003</v>
      </c>
      <c r="AI12" s="25">
        <v>2507.04</v>
      </c>
      <c r="AJ12" s="66">
        <f>+AI12-AH12</f>
        <v>-23.850000000000364</v>
      </c>
    </row>
    <row r="13" spans="1:36" ht="19.5" customHeight="1" x14ac:dyDescent="0.25">
      <c r="A13" s="24" t="s">
        <v>117</v>
      </c>
      <c r="B13" s="25"/>
      <c r="C13" s="25">
        <v>30.2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30.2</v>
      </c>
      <c r="AI13" s="25"/>
      <c r="AJ13" s="66">
        <f>+AI13-AH13</f>
        <v>-30.2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42.5</v>
      </c>
      <c r="C15" s="22">
        <v>107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149.5</v>
      </c>
    </row>
    <row r="16" spans="1:36" s="31" customFormat="1" x14ac:dyDescent="0.25">
      <c r="A16" s="29" t="s">
        <v>20</v>
      </c>
      <c r="B16" s="30">
        <v>53</v>
      </c>
      <c r="C16" s="30">
        <v>103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156</v>
      </c>
      <c r="AJ16" s="67"/>
    </row>
    <row r="17" spans="1:36" customFormat="1" x14ac:dyDescent="0.25">
      <c r="A17" s="45" t="s">
        <v>27</v>
      </c>
      <c r="B17" s="21">
        <f>B16*$B$8</f>
        <v>316.94</v>
      </c>
      <c r="C17" s="21">
        <f>C16*$B$8</f>
        <v>615.94000000000005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932.88000000000011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53</v>
      </c>
      <c r="C22" s="19">
        <f t="shared" ref="C22:AG23" si="5">+C16+C18+C20</f>
        <v>103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156</v>
      </c>
    </row>
    <row r="23" spans="1:36" customFormat="1" x14ac:dyDescent="0.25">
      <c r="A23" s="46" t="s">
        <v>26</v>
      </c>
      <c r="B23" s="18">
        <f>+B17+B19+B21</f>
        <v>316.94</v>
      </c>
      <c r="C23" s="18">
        <f t="shared" si="5"/>
        <v>615.94000000000005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932.88000000000011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609.12</v>
      </c>
      <c r="C49" s="43">
        <v>542.24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1151.3600000000001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47.42</v>
      </c>
      <c r="C53" s="43">
        <v>50.6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98.02000000000001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58.44</v>
      </c>
      <c r="C55" s="43">
        <v>40.35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98.789999999999992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>
        <v>158.93</v>
      </c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158.93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1074.4199999999998</v>
      </c>
      <c r="C64" s="51">
        <f t="shared" ref="C64:AG64" si="21">+C15+C23+C31+C39+C47+C48+C49+C50+C51+C52+C53+C54+C55+C56+C57+C58+C59+C60+C61+C62+C63</f>
        <v>1515.06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2589.4799999999996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1061.42</v>
      </c>
      <c r="C67" s="55">
        <f t="shared" ref="C67:L67" si="23">C12</f>
        <v>1469.47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2530.8900000000003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30.2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42.2</v>
      </c>
    </row>
    <row r="69" spans="1:34" customFormat="1" x14ac:dyDescent="0.25">
      <c r="A69" s="56" t="s">
        <v>94</v>
      </c>
      <c r="B69" s="57">
        <f>+B67+B68</f>
        <v>1073.42</v>
      </c>
      <c r="C69" s="57">
        <f t="shared" ref="C69:AG69" si="25">+C67+C68</f>
        <v>1499.67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2573.09</v>
      </c>
    </row>
    <row r="70" spans="1:34" customFormat="1" ht="15" customHeight="1" x14ac:dyDescent="0.25">
      <c r="A70" s="56" t="s">
        <v>95</v>
      </c>
      <c r="B70" s="55">
        <f t="shared" ref="B70:AG70" si="26">+B64-B69</f>
        <v>0.99999999999977263</v>
      </c>
      <c r="C70" s="55">
        <f t="shared" si="26"/>
        <v>15.389999999999873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16.389999999999645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6.12</v>
      </c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251.43</v>
      </c>
      <c r="C12" s="25">
        <v>1270.5899999999999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1522.02</v>
      </c>
      <c r="AI12" s="25"/>
      <c r="AJ12" s="66">
        <f>+AI12-AH12</f>
        <v>-1522.02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32</v>
      </c>
      <c r="C15" s="22">
        <v>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37</v>
      </c>
    </row>
    <row r="16" spans="1:36" s="31" customFormat="1" x14ac:dyDescent="0.25">
      <c r="A16" s="29" t="s">
        <v>20</v>
      </c>
      <c r="B16" s="30">
        <v>3</v>
      </c>
      <c r="C16" s="30">
        <v>89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92</v>
      </c>
      <c r="AJ16" s="67"/>
    </row>
    <row r="17" spans="1:36" customFormat="1" x14ac:dyDescent="0.25">
      <c r="A17" s="45" t="s">
        <v>27</v>
      </c>
      <c r="B17" s="21">
        <f>B16*$B$8</f>
        <v>17.940000000000001</v>
      </c>
      <c r="C17" s="21">
        <f>C16*$B$8</f>
        <v>532.22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550.16000000000008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</v>
      </c>
      <c r="C22" s="19">
        <f t="shared" ref="C22:AG23" si="5">+C16+C18+C20</f>
        <v>89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92</v>
      </c>
    </row>
    <row r="23" spans="1:36" customFormat="1" x14ac:dyDescent="0.25">
      <c r="A23" s="46" t="s">
        <v>26</v>
      </c>
      <c r="B23" s="18">
        <f>+B17+B19+B21</f>
        <v>17.940000000000001</v>
      </c>
      <c r="C23" s="18">
        <f t="shared" si="5"/>
        <v>532.22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550.16000000000008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167.65</v>
      </c>
      <c r="C49" s="43">
        <v>547.34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714.99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31.69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31.69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2.99</v>
      </c>
      <c r="C55" s="43">
        <v>186.58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189.57000000000002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252.27</v>
      </c>
      <c r="C64" s="51">
        <f t="shared" ref="C64:AG64" si="21">+C15+C23+C31+C39+C47+C48+C49+C50+C51+C52+C53+C54+C55+C56+C57+C58+C59+C60+C61+C62+C63</f>
        <v>1271.1399999999999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1523.4099999999999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251.43</v>
      </c>
      <c r="C67" s="55">
        <f t="shared" ref="C67:L67" si="23">C12</f>
        <v>1270.5899999999999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1522.02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251.43</v>
      </c>
      <c r="C69" s="57">
        <f t="shared" ref="C69:AG69" si="25">+C67+C68</f>
        <v>1270.5899999999999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1522.02</v>
      </c>
    </row>
    <row r="70" spans="1:34" customFormat="1" ht="15" customHeight="1" x14ac:dyDescent="0.25">
      <c r="A70" s="56" t="s">
        <v>95</v>
      </c>
      <c r="B70" s="55">
        <f t="shared" ref="B70:AG70" si="26">+B64-B69</f>
        <v>0.84000000000000341</v>
      </c>
      <c r="C70" s="55">
        <f t="shared" si="26"/>
        <v>0.54999999999995453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1.3899999999999579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K64" sqref="AK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5809.37</v>
      </c>
      <c r="C12" s="25">
        <v>1287.74</v>
      </c>
      <c r="D12" s="25">
        <v>4250.17</v>
      </c>
      <c r="E12" s="25">
        <v>3429.32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14776.599999999999</v>
      </c>
      <c r="AI12" s="25">
        <v>14650.96</v>
      </c>
      <c r="AJ12" s="66">
        <f>+AI12-AH12</f>
        <v>-125.63999999999942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617</v>
      </c>
      <c r="C15" s="22">
        <v>368</v>
      </c>
      <c r="D15" s="22">
        <v>502</v>
      </c>
      <c r="E15" s="22">
        <v>208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1695</v>
      </c>
    </row>
    <row r="16" spans="1:36" s="31" customFormat="1" x14ac:dyDescent="0.25">
      <c r="A16" s="29" t="s">
        <v>20</v>
      </c>
      <c r="B16" s="30">
        <v>248</v>
      </c>
      <c r="C16" s="30">
        <v>155</v>
      </c>
      <c r="D16" s="30">
        <v>241</v>
      </c>
      <c r="E16" s="30">
        <v>139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783</v>
      </c>
      <c r="AJ16" s="67"/>
    </row>
    <row r="17" spans="1:36" customFormat="1" x14ac:dyDescent="0.25">
      <c r="A17" s="45" t="s">
        <v>27</v>
      </c>
      <c r="B17" s="21">
        <f>B16*$B$8</f>
        <v>1483.0400000000002</v>
      </c>
      <c r="C17" s="21">
        <f>C16*$B$8</f>
        <v>926.90000000000009</v>
      </c>
      <c r="D17" s="21">
        <f t="shared" ref="D17:AG17" si="2">D16*$B$8</f>
        <v>1441.18</v>
      </c>
      <c r="E17" s="21">
        <f t="shared" si="2"/>
        <v>831.22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4682.3400000000011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248</v>
      </c>
      <c r="C22" s="19">
        <f t="shared" ref="C22:AG23" si="5">+C16+C18+C20</f>
        <v>155</v>
      </c>
      <c r="D22" s="19">
        <f t="shared" si="5"/>
        <v>241</v>
      </c>
      <c r="E22" s="19">
        <f t="shared" si="5"/>
        <v>139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783</v>
      </c>
    </row>
    <row r="23" spans="1:36" customFormat="1" x14ac:dyDescent="0.25">
      <c r="A23" s="46" t="s">
        <v>26</v>
      </c>
      <c r="B23" s="18">
        <f>+B17+B19+B21</f>
        <v>1483.0400000000002</v>
      </c>
      <c r="C23" s="18">
        <f t="shared" si="5"/>
        <v>926.90000000000009</v>
      </c>
      <c r="D23" s="18">
        <f t="shared" si="5"/>
        <v>1441.18</v>
      </c>
      <c r="E23" s="18">
        <f t="shared" si="5"/>
        <v>831.22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4682.3400000000011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3276.93</v>
      </c>
      <c r="C49" s="43"/>
      <c r="D49" s="43">
        <v>1884.4</v>
      </c>
      <c r="E49" s="43">
        <v>2394.9899999999998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7556.32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379.72</v>
      </c>
      <c r="C53" s="43"/>
      <c r="D53" s="43">
        <v>426.71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806.43000000000006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60.75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60.75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5817.44</v>
      </c>
      <c r="C64" s="51">
        <f t="shared" ref="C64:AG64" si="21">+C15+C23+C31+C39+C47+C48+C49+C50+C51+C52+C53+C54+C55+C56+C57+C58+C59+C60+C61+C62+C63</f>
        <v>1294.9000000000001</v>
      </c>
      <c r="D64" s="51">
        <f t="shared" si="21"/>
        <v>4254.29</v>
      </c>
      <c r="E64" s="51">
        <f t="shared" si="21"/>
        <v>3434.21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14800.84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2 N</v>
      </c>
      <c r="E66" s="53" t="str">
        <f t="shared" si="22"/>
        <v>CAJA 3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5809.37</v>
      </c>
      <c r="C67" s="55">
        <f t="shared" ref="C67:L67" si="23">C12</f>
        <v>1287.74</v>
      </c>
      <c r="D67" s="55">
        <f t="shared" si="23"/>
        <v>4250.17</v>
      </c>
      <c r="E67" s="55">
        <f t="shared" si="23"/>
        <v>3429.32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14776.599999999999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5809.37</v>
      </c>
      <c r="C69" s="57">
        <f t="shared" ref="C69:AG69" si="25">+C67+C68</f>
        <v>1287.74</v>
      </c>
      <c r="D69" s="57">
        <f t="shared" si="25"/>
        <v>4250.17</v>
      </c>
      <c r="E69" s="57">
        <f t="shared" si="25"/>
        <v>3429.32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14776.599999999999</v>
      </c>
    </row>
    <row r="70" spans="1:34" customFormat="1" ht="15" customHeight="1" x14ac:dyDescent="0.25">
      <c r="A70" s="56" t="s">
        <v>95</v>
      </c>
      <c r="B70" s="55">
        <f t="shared" ref="B70:AG70" si="26">+B64-B69</f>
        <v>8.069999999999709</v>
      </c>
      <c r="C70" s="55">
        <f t="shared" si="26"/>
        <v>7.1600000000000819</v>
      </c>
      <c r="D70" s="55">
        <f t="shared" si="26"/>
        <v>4.1199999999998909</v>
      </c>
      <c r="E70" s="55">
        <f t="shared" si="26"/>
        <v>4.8899999999998727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24.239999999999554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2022-08-17T15:51:26Z</dcterms:modified>
</cp:coreProperties>
</file>