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AGOSTO 2022\"/>
    </mc:Choice>
  </mc:AlternateContent>
  <bookViews>
    <workbookView xWindow="0" yWindow="0" windowWidth="19200" windowHeight="11505" firstSheet="3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H23" i="149"/>
  <c r="F11" i="145" s="1"/>
  <c r="AG64" i="149"/>
  <c r="AG70" i="149" s="1"/>
  <c r="Q64" i="149"/>
  <c r="Q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F39" i="40"/>
  <c r="T41" i="40"/>
  <c r="U41" i="40"/>
  <c r="V41" i="40"/>
  <c r="W41" i="40"/>
  <c r="X41" i="40"/>
  <c r="Y41" i="40"/>
  <c r="Z41" i="40"/>
  <c r="AA41" i="40"/>
  <c r="AA47" i="40" s="1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C23" i="40" l="1"/>
  <c r="AD39" i="40"/>
  <c r="Y23" i="40"/>
  <c r="AE47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AD64" i="40" l="1"/>
  <c r="AD70" i="40" s="1"/>
  <c r="Y64" i="40"/>
  <c r="Y70" i="40" s="1"/>
  <c r="V64" i="40"/>
  <c r="V70" i="40" s="1"/>
  <c r="Z64" i="40"/>
  <c r="Z70" i="40" s="1"/>
  <c r="L69" i="40"/>
  <c r="AE64" i="40"/>
  <c r="AE70" i="40" s="1"/>
  <c r="T64" i="40"/>
  <c r="T70" i="40" s="1"/>
  <c r="X70" i="40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I31" i="40" s="1"/>
  <c r="J25" i="40"/>
  <c r="K25" i="40"/>
  <c r="L25" i="40"/>
  <c r="C29" i="40"/>
  <c r="C31" i="40" s="1"/>
  <c r="D29" i="40"/>
  <c r="E29" i="40"/>
  <c r="F29" i="40"/>
  <c r="G29" i="40"/>
  <c r="H29" i="40"/>
  <c r="I29" i="40"/>
  <c r="J29" i="40"/>
  <c r="K29" i="40"/>
  <c r="K31" i="40" s="1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C23" i="40" s="1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K23" i="40"/>
  <c r="C30" i="40"/>
  <c r="D30" i="40"/>
  <c r="E30" i="40"/>
  <c r="F30" i="40"/>
  <c r="G30" i="40"/>
  <c r="H30" i="40"/>
  <c r="I30" i="40"/>
  <c r="J30" i="40"/>
  <c r="K30" i="40"/>
  <c r="L30" i="40"/>
  <c r="E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B38" i="40"/>
  <c r="J39" i="40" l="1"/>
  <c r="G47" i="40"/>
  <c r="G31" i="40"/>
  <c r="H39" i="40"/>
  <c r="I47" i="40"/>
  <c r="K47" i="40"/>
  <c r="G23" i="40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<sst xmlns="http://schemas.openxmlformats.org/spreadsheetml/2006/main" count="732" uniqueCount="128">
  <si>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</si>
  <si>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</si>
  <si>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</si>
  <si>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</si>
  <si>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</si>
  <si>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</si>
  <si>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</si>
  <si>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</si>
  <si>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</si>
  <si>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</si>
  <si>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</si>
  <si>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</si>
  <si>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</si>
  <si>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</si>
  <si>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</si>
  <si>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</si>
  <si>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</si>
  <si>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</si>
  <si>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</si>
  <si>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</si>
  <si>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</si>
  <si>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</si>
  <si>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</si>
  <si>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</si>
  <si>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</si>
  <si>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</si>
  <si>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</si>
  <si>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</si>
  <si>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</si>
  <si>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</si>
  <si>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</si>
  <si>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</si>
  <si>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</si>
  <si>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</si>
  <si>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</si>
  <si>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</si>
  <si>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</si>
  <si>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</si>
  <si>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</si>
  <si>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</si>
  <si>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</si>
  <si>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</si>
  <si>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</si>
  <si>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</si>
  <si>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</si>
  <si>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</si>
  <si>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</si>
  <si>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</si>
  <si>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</si>
  <si>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</si>
  <si>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</si>
  <si>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</si>
  <si>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</si>
  <si>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</si>
  <si>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</si>
  <si>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</si>
  <si>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</si>
  <si>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</si>
  <si>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</si>
  <si>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</si>
  <si>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</si>
  <si>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</si>
  <si>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</si>
  <si>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</si>
  <si>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</si>
  <si>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</si>
  <si>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</si>
  <si>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</si>
  <si>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</si>
  <si>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</si>
  <si>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</si>
  <si>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</si>
  <si>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</si>
  <si>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</si>
  <si>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</si>
  <si>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</si>
  <si>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</si>
  <si>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</si>
  <si>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</si>
  <si>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</si>
  <si>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</si>
  <si>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</si>
  <si>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</si>
  <si>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</si>
  <si>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</si>
  <si>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</si>
  <si>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</si>
  <si>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</si>
  <si>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</si>
  <si>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</si>
  <si>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</si>
  <si>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</si>
  <si>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</si>
  <si>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</si>
  <si>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</si>
  <si>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</si>
  <si>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</si>
  <si>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</si>
  <si>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</si>
  <si>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</si>
  <si>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</si>
  <si>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</si>
  <si>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</si>
  <si>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</si>
  <si>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</si>
  <si>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</si>
  <si>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</si>
  <si>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</si>
  <si>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</si>
  <si>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</si>
  <si>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</si>
  <si>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</si>
  <si>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</si>
  <si>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</si>
  <si>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</si>
  <si>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</si>
  <si>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</si>
  <si>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</si>
  <si>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</si>
  <si>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</si>
  <si>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</si>
  <si>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</si>
  <si>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</si>
  <si>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FONDO 5.00</t>
  </si>
  <si>
    <t>FONDO 59.00</t>
  </si>
  <si>
    <t>FONDO 17.00</t>
  </si>
  <si>
    <t>FALTANTE DE 10$ FONDO 11.00</t>
  </si>
  <si>
    <t>FONDO 111.50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</si>
</sst>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53821.99</v>
      </c>
      <c r="C2" s="42">
        <f>MODELO!AH12</f>
        <v>29077.99</v>
      </c>
      <c r="D2" s="42">
        <f>EXQUISITECES!AH12</f>
        <v>8412.68</v>
      </c>
      <c r="E2" s="42">
        <f>HOYADA!AH12</f>
        <v>10540.07</v>
      </c>
      <c r="F2" s="42">
        <f>FARMASTOP!AH12</f>
        <v>1684</v>
      </c>
      <c r="G2" s="42">
        <f>BOCAS!AH12</f>
        <v>1926.44</v>
      </c>
      <c r="H2" s="42">
        <f>LAGUNETICA!AH12</f>
        <v>15030.21</v>
      </c>
      <c r="I2" s="42">
        <f>SANANTONIO!AH12</f>
        <v>0</v>
      </c>
      <c r="J2" s="42">
        <f>SUM(B2:I2)</f>
        <v>120493.38</v>
      </c>
    </row>
    <row r="3" spans="1:10" x14ac:dyDescent="0.25">
      <c r="A3" s="45" t="s">
        <v>0</v>
      </c>
      <c r="B3" s="42">
        <f>AUTOMERCADO!AH15</f>
        <v>1637</v>
      </c>
      <c r="C3" s="42">
        <f>MODELO!AH15</f>
        <v>1210.5</v>
      </c>
      <c r="D3" s="42">
        <f>EXQUISITECES!AH15</f>
        <v>77.52</v>
      </c>
      <c r="E3" s="42">
        <f>HOYADA!AH15</f>
        <v>1358</v>
      </c>
      <c r="F3" s="42">
        <f>FARMASTOP!AH15</f>
        <v>200</v>
      </c>
      <c r="G3" s="42">
        <f>BOCAS!AH15</f>
        <v>64.5</v>
      </c>
      <c r="H3" s="42">
        <f>LAGUNETICA!AH15</f>
        <v>945</v>
      </c>
      <c r="I3" s="42">
        <f>SANANTONIO!AH15</f>
        <v>0</v>
      </c>
      <c r="J3" s="42">
        <f t="shared" ref="J3:J52" si="0">SUM(B3:I3)</f>
        <v>5492.52</v>
      </c>
    </row>
    <row r="4" spans="1:10" x14ac:dyDescent="0.25">
      <c r="A4" s="70" t="s">
        <v>20</v>
      </c>
      <c r="B4" s="42">
        <f>AUTOMERCADO!AH16</f>
        <v>3192</v>
      </c>
      <c r="C4" s="42">
        <f>MODELO!AH16</f>
        <v>1815</v>
      </c>
      <c r="D4" s="42">
        <f>EXQUISITECES!AH16</f>
        <v>631</v>
      </c>
      <c r="E4" s="42">
        <f>HOYADA!AH16</f>
        <v>514</v>
      </c>
      <c r="F4" s="42">
        <f>FARMASTOP!AH16</f>
        <v>72</v>
      </c>
      <c r="G4" s="42">
        <f>BOCAS!AH16</f>
        <v>131</v>
      </c>
      <c r="H4" s="42">
        <f>LAGUNETICA!AH16</f>
        <v>900</v>
      </c>
      <c r="I4" s="42">
        <f>SANANTONIO!AH16</f>
        <v>0</v>
      </c>
      <c r="J4" s="42">
        <f t="shared" si="0"/>
        <v>7255</v>
      </c>
    </row>
    <row r="5" spans="1:10" x14ac:dyDescent="0.25">
      <c r="A5" s="45" t="s">
        <v>27</v>
      </c>
      <c r="B5" s="42">
        <f>AUTOMERCADO!AH17</f>
        <v>19088.160000000003</v>
      </c>
      <c r="C5" s="42">
        <f>MODELO!AH17</f>
        <v>10853.7</v>
      </c>
      <c r="D5" s="42">
        <f>EXQUISITECES!AH17</f>
        <v>3773.38</v>
      </c>
      <c r="E5" s="42">
        <f>HOYADA!AH17</f>
        <v>3073.7200000000003</v>
      </c>
      <c r="F5" s="42">
        <f>FARMASTOP!AH17</f>
        <v>430.56000000000006</v>
      </c>
      <c r="G5" s="42">
        <f>BOCAS!AH17</f>
        <v>783.38000000000011</v>
      </c>
      <c r="H5" s="42">
        <f>LAGUNETICA!AH17</f>
        <v>5382</v>
      </c>
      <c r="I5" s="42">
        <f>SANANTONIO!AH17</f>
        <v>0</v>
      </c>
      <c r="J5" s="42">
        <f t="shared" si="0"/>
        <v>43384.9</v>
      </c>
    </row>
    <row r="6" spans="1:10" x14ac:dyDescent="0.25">
      <c r="A6" s="70" t="s">
        <v>23</v>
      </c>
      <c r="B6" s="42">
        <f>AUTOMERCADO!AH18</f>
        <v>0</v>
      </c>
      <c r="C6" s="42">
        <f>MODELO!AH18</f>
        <v>0</v>
      </c>
      <c r="D6" s="42">
        <f>EXQUISITECES!AH18</f>
        <v>0</v>
      </c>
      <c r="E6" s="42">
        <f>HOYADA!AH18</f>
        <v>0</v>
      </c>
      <c r="F6" s="42">
        <f>FARMASTOP!AH18</f>
        <v>0</v>
      </c>
      <c r="G6" s="42">
        <f>BOCAS!AH18</f>
        <v>0</v>
      </c>
      <c r="H6" s="42">
        <f>LAGUNETICA!AH18</f>
        <v>0</v>
      </c>
      <c r="I6" s="42">
        <f>SANANTONIO!AH18</f>
        <v>0</v>
      </c>
      <c r="J6" s="42">
        <f t="shared" si="0"/>
        <v>0</v>
      </c>
    </row>
    <row r="7" spans="1:10" x14ac:dyDescent="0.25">
      <c r="A7" s="45" t="s">
        <v>27</v>
      </c>
      <c r="B7" s="42">
        <f>AUTOMERCADO!AH19</f>
        <v>0</v>
      </c>
      <c r="C7" s="42">
        <f>MODELO!AH19</f>
        <v>0</v>
      </c>
      <c r="D7" s="42">
        <f>EXQUISITECES!AH19</f>
        <v>0</v>
      </c>
      <c r="E7" s="42">
        <f>HOYADA!AH19</f>
        <v>0</v>
      </c>
      <c r="F7" s="42">
        <f>FARMASTOP!AH19</f>
        <v>0</v>
      </c>
      <c r="G7" s="42">
        <f>BOCAS!AH19</f>
        <v>0</v>
      </c>
      <c r="H7" s="42">
        <f>LAGUNETICA!AH19</f>
        <v>0</v>
      </c>
      <c r="I7" s="42">
        <f>SANANTONIO!AH19</f>
        <v>0</v>
      </c>
      <c r="J7" s="42">
        <f t="shared" si="0"/>
        <v>0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3192</v>
      </c>
      <c r="C10" s="42">
        <f>MODELO!AH22</f>
        <v>1815</v>
      </c>
      <c r="D10" s="42">
        <f>EXQUISITECES!AH22</f>
        <v>631</v>
      </c>
      <c r="E10" s="42">
        <f>HOYADA!AH22</f>
        <v>514</v>
      </c>
      <c r="F10" s="42">
        <f>FARMASTOP!AH22</f>
        <v>72</v>
      </c>
      <c r="G10" s="42">
        <f>BOCAS!AH22</f>
        <v>131</v>
      </c>
      <c r="H10" s="42">
        <f>LAGUNETICA!AH22</f>
        <v>900</v>
      </c>
      <c r="I10" s="42">
        <f>SANANTONIO!AH22</f>
        <v>0</v>
      </c>
      <c r="J10" s="42">
        <f t="shared" si="0"/>
        <v>7255</v>
      </c>
    </row>
    <row r="11" spans="1:10" x14ac:dyDescent="0.25">
      <c r="A11" s="46" t="s">
        <v>26</v>
      </c>
      <c r="B11" s="42">
        <f>AUTOMERCADO!AH23</f>
        <v>19088.160000000003</v>
      </c>
      <c r="C11" s="42">
        <f>MODELO!AH23</f>
        <v>10853.7</v>
      </c>
      <c r="D11" s="42">
        <f>EXQUISITECES!AH23</f>
        <v>3773.38</v>
      </c>
      <c r="E11" s="42">
        <f>HOYADA!AH23</f>
        <v>3073.7200000000003</v>
      </c>
      <c r="F11" s="42">
        <f>FARMASTOP!AH23</f>
        <v>430.56000000000006</v>
      </c>
      <c r="G11" s="42">
        <f>BOCAS!AH23</f>
        <v>783.38000000000011</v>
      </c>
      <c r="H11" s="42">
        <f>LAGUNETICA!AH23</f>
        <v>5382</v>
      </c>
      <c r="I11" s="42">
        <f>SANANTONIO!AH23</f>
        <v>0</v>
      </c>
      <c r="J11" s="42">
        <f t="shared" si="0"/>
        <v>43384.9</v>
      </c>
    </row>
    <row r="12" spans="1:10" x14ac:dyDescent="0.25">
      <c r="A12" s="45" t="s">
        <v>28</v>
      </c>
      <c r="B12" s="42">
        <f>AUTOMERCADO!AH24</f>
        <v>20</v>
      </c>
      <c r="C12" s="42">
        <f>MODELO!AH24</f>
        <v>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20</v>
      </c>
    </row>
    <row r="13" spans="1:10" x14ac:dyDescent="0.25">
      <c r="A13" s="45" t="s">
        <v>31</v>
      </c>
      <c r="B13" s="42">
        <f>AUTOMERCADO!AH25</f>
        <v>121.6</v>
      </c>
      <c r="C13" s="42">
        <f>MODELO!AH25</f>
        <v>0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121.6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20</v>
      </c>
      <c r="C18" s="42">
        <f>MODELO!AH30</f>
        <v>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20</v>
      </c>
    </row>
    <row r="19" spans="1:10" x14ac:dyDescent="0.25">
      <c r="A19" s="46" t="s">
        <v>33</v>
      </c>
      <c r="B19" s="42">
        <f>AUTOMERCADO!AH31</f>
        <v>121.6</v>
      </c>
      <c r="C19" s="42">
        <f>MODELO!AH31</f>
        <v>0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121.6</v>
      </c>
    </row>
    <row r="20" spans="1:10" x14ac:dyDescent="0.25">
      <c r="A20" s="45" t="s">
        <v>34</v>
      </c>
      <c r="B20" s="42">
        <f>AUTOMERCADO!AH32</f>
        <v>100</v>
      </c>
      <c r="C20" s="42">
        <f>MODELO!AH32</f>
        <v>72.289999999999992</v>
      </c>
      <c r="D20" s="42">
        <f>EXQUISITECES!AH32</f>
        <v>39.69</v>
      </c>
      <c r="E20" s="42">
        <f>HOYADA!AH32</f>
        <v>0</v>
      </c>
      <c r="F20" s="42">
        <f>FARMASTOP!AH32</f>
        <v>0</v>
      </c>
      <c r="G20" s="42">
        <f>BOCAS!AH32</f>
        <v>20.7</v>
      </c>
      <c r="H20" s="42">
        <f>LAGUNETICA!AH32</f>
        <v>0</v>
      </c>
      <c r="I20" s="42">
        <f>SANANTONIO!AH32</f>
        <v>0</v>
      </c>
      <c r="J20" s="42">
        <f t="shared" si="0"/>
        <v>232.67999999999998</v>
      </c>
    </row>
    <row r="21" spans="1:10" x14ac:dyDescent="0.25">
      <c r="A21" s="45" t="s">
        <v>35</v>
      </c>
      <c r="B21" s="42">
        <f>AUTOMERCADO!AH33</f>
        <v>598</v>
      </c>
      <c r="C21" s="42">
        <f>MODELO!AH33</f>
        <v>432.29419999999999</v>
      </c>
      <c r="D21" s="42">
        <f>EXQUISITECES!AH33</f>
        <v>237.34620000000001</v>
      </c>
      <c r="E21" s="42">
        <f>HOYADA!AH33</f>
        <v>0</v>
      </c>
      <c r="F21" s="42">
        <f>FARMASTOP!AH33</f>
        <v>0</v>
      </c>
      <c r="G21" s="42">
        <f>BOCAS!AH33</f>
        <v>123.786</v>
      </c>
      <c r="H21" s="42">
        <f>LAGUNETICA!AH33</f>
        <v>0</v>
      </c>
      <c r="I21" s="42">
        <f>SANANTONIO!AH33</f>
        <v>0</v>
      </c>
      <c r="J21" s="42">
        <f t="shared" si="0"/>
        <v>1391.4264000000001</v>
      </c>
    </row>
    <row r="22" spans="1:10" x14ac:dyDescent="0.25">
      <c r="A22" s="45" t="s">
        <v>36</v>
      </c>
      <c r="B22" s="42">
        <f>AUTOMERCADO!AH34</f>
        <v>0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0</v>
      </c>
    </row>
    <row r="23" spans="1:10" x14ac:dyDescent="0.25">
      <c r="A23" s="45" t="s">
        <v>35</v>
      </c>
      <c r="B23" s="42">
        <f>AUTOMERCADO!AH35</f>
        <v>0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0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100</v>
      </c>
      <c r="C26" s="42">
        <f>MODELO!AH38</f>
        <v>72.289999999999992</v>
      </c>
      <c r="D26" s="42">
        <f>EXQUISITECES!AH38</f>
        <v>39.69</v>
      </c>
      <c r="E26" s="42">
        <f>HOYADA!AH38</f>
        <v>0</v>
      </c>
      <c r="F26" s="42">
        <f>FARMASTOP!AH38</f>
        <v>0</v>
      </c>
      <c r="G26" s="42">
        <f>BOCAS!AH38</f>
        <v>20.7</v>
      </c>
      <c r="H26" s="42">
        <f>LAGUNETICA!AH38</f>
        <v>0</v>
      </c>
      <c r="I26" s="42">
        <f>SANANTONIO!AH38</f>
        <v>0</v>
      </c>
      <c r="J26" s="42">
        <f t="shared" si="0"/>
        <v>232.67999999999998</v>
      </c>
    </row>
    <row r="27" spans="1:10" x14ac:dyDescent="0.25">
      <c r="A27" s="46" t="s">
        <v>42</v>
      </c>
      <c r="B27" s="42">
        <f>AUTOMERCADO!AH39</f>
        <v>598</v>
      </c>
      <c r="C27" s="42">
        <f>MODELO!AH39</f>
        <v>432.29419999999999</v>
      </c>
      <c r="D27" s="42">
        <f>EXQUISITECES!AH39</f>
        <v>237.34620000000001</v>
      </c>
      <c r="E27" s="42">
        <f>HOYADA!AH39</f>
        <v>0</v>
      </c>
      <c r="F27" s="42">
        <f>FARMASTOP!AH39</f>
        <v>0</v>
      </c>
      <c r="G27" s="42">
        <f>BOCAS!AH39</f>
        <v>123.786</v>
      </c>
      <c r="H27" s="42">
        <f>LAGUNETICA!AH39</f>
        <v>0</v>
      </c>
      <c r="I27" s="42">
        <f>SANANTONIO!AH39</f>
        <v>0</v>
      </c>
      <c r="J27" s="42">
        <f t="shared" si="0"/>
        <v>1391.4264000000001</v>
      </c>
    </row>
    <row r="28" spans="1:10" x14ac:dyDescent="0.25">
      <c r="A28" s="45" t="s">
        <v>43</v>
      </c>
      <c r="B28" s="42">
        <f>AUTOMERCADO!AH40</f>
        <v>18.39</v>
      </c>
      <c r="C28" s="42">
        <f>MODELO!AH40</f>
        <v>42.44</v>
      </c>
      <c r="D28" s="42">
        <f>EXQUISITECES!AH40</f>
        <v>0</v>
      </c>
      <c r="E28" s="42">
        <f>HOYADA!AH40</f>
        <v>15.1</v>
      </c>
      <c r="F28" s="42">
        <f>FARMASTOP!AH40</f>
        <v>0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75.929999999999993</v>
      </c>
    </row>
    <row r="29" spans="1:10" x14ac:dyDescent="0.25">
      <c r="A29" s="45" t="s">
        <v>44</v>
      </c>
      <c r="B29" s="42">
        <f>AUTOMERCADO!AH41</f>
        <v>109.97220000000002</v>
      </c>
      <c r="C29" s="42">
        <f>MODELO!AH41</f>
        <v>253.7912</v>
      </c>
      <c r="D29" s="42">
        <f>EXQUISITECES!AH41</f>
        <v>0</v>
      </c>
      <c r="E29" s="42">
        <f>HOYADA!AH41</f>
        <v>90.298000000000002</v>
      </c>
      <c r="F29" s="42">
        <f>FARMASTOP!AH41</f>
        <v>0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454.06140000000005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0</v>
      </c>
      <c r="D30" s="42">
        <f>EXQUISITECES!AH42</f>
        <v>0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0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0</v>
      </c>
      <c r="D31" s="42">
        <f>EXQUISITECES!AH43</f>
        <v>0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0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18.39</v>
      </c>
      <c r="C34" s="42">
        <f>MODELO!AH46</f>
        <v>42.44</v>
      </c>
      <c r="D34" s="42">
        <f>EXQUISITECES!AH46</f>
        <v>0</v>
      </c>
      <c r="E34" s="42">
        <f>HOYADA!AH46</f>
        <v>15.1</v>
      </c>
      <c r="F34" s="42">
        <f>FARMASTOP!AH46</f>
        <v>0</v>
      </c>
      <c r="G34" s="42">
        <f>BOCAS!AH46</f>
        <v>0</v>
      </c>
      <c r="H34" s="42">
        <f>LAGUNETICA!AH46</f>
        <v>0</v>
      </c>
      <c r="I34" s="42">
        <f>SANANTONIO!AH46</f>
        <v>0</v>
      </c>
      <c r="J34" s="42">
        <f t="shared" si="0"/>
        <v>75.929999999999993</v>
      </c>
    </row>
    <row r="35" spans="1:10" x14ac:dyDescent="0.25">
      <c r="A35" s="46" t="s">
        <v>48</v>
      </c>
      <c r="B35" s="42">
        <f>AUTOMERCADO!AH47</f>
        <v>109.97220000000002</v>
      </c>
      <c r="C35" s="42">
        <f>MODELO!AH47</f>
        <v>253.7912</v>
      </c>
      <c r="D35" s="42">
        <f>EXQUISITECES!AH47</f>
        <v>0</v>
      </c>
      <c r="E35" s="42">
        <f>HOYADA!AH47</f>
        <v>90.298000000000002</v>
      </c>
      <c r="F35" s="42">
        <f>FARMASTOP!AH47</f>
        <v>0</v>
      </c>
      <c r="G35" s="42">
        <f>BOCAS!AH47</f>
        <v>0</v>
      </c>
      <c r="H35" s="42">
        <f>LAGUNETICA!AH47</f>
        <v>0</v>
      </c>
      <c r="I35" s="42">
        <f>SANANTONIO!AH47</f>
        <v>0</v>
      </c>
      <c r="J35" s="42">
        <f t="shared" si="0"/>
        <v>454.06140000000005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28180.620000000003</v>
      </c>
      <c r="C37" s="42">
        <f>MODELO!AH49</f>
        <v>10968.63</v>
      </c>
      <c r="D37" s="42">
        <f>EXQUISITECES!AH49</f>
        <v>3135.8399999999997</v>
      </c>
      <c r="E37" s="42">
        <f>HOYADA!AH49</f>
        <v>0</v>
      </c>
      <c r="F37" s="42">
        <f>FARMASTOP!AH49</f>
        <v>845.34</v>
      </c>
      <c r="G37" s="42">
        <f>BOCAS!AH49</f>
        <v>910.41</v>
      </c>
      <c r="H37" s="42">
        <f>LAGUNETICA!AH49</f>
        <v>8016.8600000000006</v>
      </c>
      <c r="I37" s="42">
        <f>SANANTONIO!AH49</f>
        <v>0</v>
      </c>
      <c r="J37" s="42">
        <f t="shared" si="0"/>
        <v>52057.7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HOYADA!AH50</f>
        <v>2318.02</v>
      </c>
      <c r="F38" s="42">
        <f>FARMASTOP!AH50</f>
        <v>0</v>
      </c>
      <c r="G38" s="42">
        <f>BOCAS!AH50</f>
        <v>0</v>
      </c>
      <c r="H38" s="42">
        <f>LAGUNETICA!AH50</f>
        <v>293.02</v>
      </c>
      <c r="I38" s="42">
        <f>SANANTONIO!AH50</f>
        <v>0</v>
      </c>
      <c r="J38" s="42">
        <f t="shared" si="0"/>
        <v>2611.04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2607.67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0</v>
      </c>
      <c r="I40" s="42">
        <f>SANANTONIO!AH52</f>
        <v>0</v>
      </c>
      <c r="J40" s="42">
        <f t="shared" si="0"/>
        <v>2607.67</v>
      </c>
    </row>
    <row r="41" spans="1:10" x14ac:dyDescent="0.25">
      <c r="A41" s="71" t="s">
        <v>18</v>
      </c>
      <c r="B41" s="42">
        <f>AUTOMERCADO!AH53</f>
        <v>2249.89</v>
      </c>
      <c r="C41" s="42">
        <f>MODELO!AH53</f>
        <v>2145.6000000000004</v>
      </c>
      <c r="D41" s="42">
        <f>EXQUISITECES!AH53</f>
        <v>244.63</v>
      </c>
      <c r="E41" s="42">
        <f>HOYADA!AH53</f>
        <v>3713.37</v>
      </c>
      <c r="F41" s="42">
        <f>FARMASTOP!AH53</f>
        <v>70.94</v>
      </c>
      <c r="G41" s="42">
        <f>BOCAS!AH53</f>
        <v>3.96</v>
      </c>
      <c r="H41" s="42">
        <f>LAGUNETICA!AH53</f>
        <v>322.26</v>
      </c>
      <c r="I41" s="42">
        <f>SANANTONIO!AH53</f>
        <v>0</v>
      </c>
      <c r="J41" s="42">
        <f t="shared" si="0"/>
        <v>8750.65</v>
      </c>
    </row>
    <row r="42" spans="1:10" x14ac:dyDescent="0.25">
      <c r="A42" s="71" t="s">
        <v>114</v>
      </c>
      <c r="B42" s="42">
        <f>AUTOMERCADO!AH54</f>
        <v>708.46</v>
      </c>
      <c r="C42" s="42">
        <f>MODELO!AH54</f>
        <v>286.55</v>
      </c>
      <c r="D42" s="42">
        <f>EXQUISITECES!AH54</f>
        <v>40.92</v>
      </c>
      <c r="E42" s="42">
        <f>HOYADA!AH54</f>
        <v>0</v>
      </c>
      <c r="F42" s="42">
        <f>FARMASTOP!AH54</f>
        <v>0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1035.93</v>
      </c>
    </row>
    <row r="43" spans="1:10" x14ac:dyDescent="0.25">
      <c r="A43" s="71" t="s">
        <v>52</v>
      </c>
      <c r="B43" s="42">
        <f>AUTOMERCADO!AH55</f>
        <v>1251.7200000000003</v>
      </c>
      <c r="C43" s="42">
        <f>MODELO!AH55</f>
        <v>358.64</v>
      </c>
      <c r="D43" s="42">
        <f>EXQUISITECES!AH55</f>
        <v>864.81000000000006</v>
      </c>
      <c r="E43" s="42">
        <f>HOYADA!AH55</f>
        <v>0</v>
      </c>
      <c r="F43" s="42">
        <f>FARMASTOP!AH55</f>
        <v>153.13</v>
      </c>
      <c r="G43" s="42">
        <f>BOCAS!AH55</f>
        <v>41.86</v>
      </c>
      <c r="H43" s="42">
        <f>LAGUNETICA!AH55</f>
        <v>95.55</v>
      </c>
      <c r="I43" s="42">
        <f>SANANTONIO!AH55</f>
        <v>0</v>
      </c>
      <c r="J43" s="42">
        <f t="shared" si="0"/>
        <v>2765.7100000000005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83.22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83.22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53945.422200000001</v>
      </c>
      <c r="C52" s="72">
        <f>MODELO!AH64</f>
        <v>29200.595399999998</v>
      </c>
      <c r="D52" s="72">
        <f>EXQUISITECES!AH64</f>
        <v>8374.4462000000003</v>
      </c>
      <c r="E52" s="72">
        <f>HOYADA!AH64</f>
        <v>10553.408000000001</v>
      </c>
      <c r="F52" s="72">
        <f>FARMASTOP!AH64</f>
        <v>1699.9700000000003</v>
      </c>
      <c r="G52" s="72">
        <f>BOCAS!AH64</f>
        <v>1927.8960000000002</v>
      </c>
      <c r="H52" s="72">
        <f>LAGUNETICA!AH64</f>
        <v>15054.690000000002</v>
      </c>
      <c r="I52" s="72">
        <f>SANANTONIO!AH64</f>
        <v>0</v>
      </c>
      <c r="J52" s="72">
        <f t="shared" si="0"/>
        <v>120756.42779999999</v>
      </c>
    </row>
    <row r="53" spans="1:10" x14ac:dyDescent="0.25">
      <c r="A53" s="54" t="s">
        <v>3</v>
      </c>
      <c r="B53" s="42">
        <f>B2</f>
        <v>53821.99</v>
      </c>
      <c r="C53" s="42">
        <f t="shared" ref="C53:I53" si="1">C2</f>
        <v>29077.99</v>
      </c>
      <c r="D53" s="42">
        <f t="shared" si="1"/>
        <v>8412.68</v>
      </c>
      <c r="E53" s="42">
        <f t="shared" si="1"/>
        <v>10540.07</v>
      </c>
      <c r="F53" s="42">
        <f t="shared" si="1"/>
        <v>1684</v>
      </c>
      <c r="G53" s="42">
        <f t="shared" si="1"/>
        <v>1926.44</v>
      </c>
      <c r="H53" s="42">
        <f t="shared" si="1"/>
        <v>15030.21</v>
      </c>
      <c r="I53" s="42">
        <f t="shared" si="1"/>
        <v>0</v>
      </c>
      <c r="J53" s="42">
        <f>J2</f>
        <v>120493.38</v>
      </c>
    </row>
    <row r="54" spans="1:10" x14ac:dyDescent="0.25">
      <c r="A54" s="56" t="s">
        <v>95</v>
      </c>
      <c r="B54" s="42">
        <f>+B52-B53</f>
        <v>123.43220000000292</v>
      </c>
      <c r="C54" s="42">
        <f t="shared" ref="C54:I54" si="2">+C52-C53</f>
        <v>122.60539999999673</v>
      </c>
      <c r="D54" s="42">
        <f t="shared" si="2"/>
        <v>-38.233799999999974</v>
      </c>
      <c r="E54" s="42">
        <f t="shared" si="2"/>
        <v>13.338000000001557</v>
      </c>
      <c r="F54" s="42">
        <f t="shared" si="2"/>
        <v>15.970000000000255</v>
      </c>
      <c r="G54" s="42">
        <f t="shared" si="2"/>
        <v>1.456000000000131</v>
      </c>
      <c r="H54" s="42">
        <f t="shared" si="2"/>
        <v>24.480000000003201</v>
      </c>
      <c r="I54" s="42">
        <f t="shared" si="2"/>
        <v>0</v>
      </c>
      <c r="J54" s="42">
        <f>+J52-J53</f>
        <v>263.04779999998573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65" sqref="A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>
        <v>6.08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59</v>
      </c>
      <c r="E11" s="5" t="s">
        <v>54</v>
      </c>
      <c r="F11" s="5" t="s">
        <v>56</v>
      </c>
      <c r="G11" s="5" t="s">
        <v>58</v>
      </c>
      <c r="H11" s="5" t="s">
        <v>60</v>
      </c>
      <c r="I11" s="5" t="s">
        <v>62</v>
      </c>
      <c r="J11" s="5" t="s">
        <v>64</v>
      </c>
      <c r="K11" s="5" t="s">
        <v>76</v>
      </c>
      <c r="L11" s="5" t="s">
        <v>80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5795.54</v>
      </c>
      <c r="C12" s="25">
        <v>5960.3</v>
      </c>
      <c r="D12" s="25">
        <v>1934.38</v>
      </c>
      <c r="E12" s="25">
        <v>6153.41</v>
      </c>
      <c r="F12" s="25">
        <v>5072.82</v>
      </c>
      <c r="G12" s="25">
        <v>5517.71</v>
      </c>
      <c r="H12" s="25">
        <v>5479.24</v>
      </c>
      <c r="I12" s="25">
        <v>7403.88</v>
      </c>
      <c r="J12" s="25">
        <v>8828.77</v>
      </c>
      <c r="K12" s="25">
        <v>806.35</v>
      </c>
      <c r="L12" s="25">
        <v>869.59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53821.99</v>
      </c>
      <c r="AI12" s="25">
        <v>53248.91</v>
      </c>
      <c r="AJ12" s="66">
        <f>+AI12-AH12</f>
        <v>-573.07999999999447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177</v>
      </c>
      <c r="C15" s="22">
        <v>104</v>
      </c>
      <c r="D15" s="22">
        <v>39</v>
      </c>
      <c r="E15" s="22"/>
      <c r="F15" s="22">
        <v>79.5</v>
      </c>
      <c r="G15" s="22">
        <v>238</v>
      </c>
      <c r="H15" s="22">
        <v>20.5</v>
      </c>
      <c r="I15" s="22">
        <v>79</v>
      </c>
      <c r="J15" s="22">
        <v>775</v>
      </c>
      <c r="K15" s="22">
        <v>48</v>
      </c>
      <c r="L15" s="22">
        <v>77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1637</v>
      </c>
    </row>
    <row r="16" spans="1:36" s="31" customFormat="1" x14ac:dyDescent="0.25">
      <c r="A16" s="29" t="s">
        <v>20</v>
      </c>
      <c r="B16" s="30">
        <v>340</v>
      </c>
      <c r="C16" s="30">
        <v>371</v>
      </c>
      <c r="D16" s="30">
        <v>127</v>
      </c>
      <c r="E16" s="30">
        <v>553</v>
      </c>
      <c r="F16" s="30">
        <v>366</v>
      </c>
      <c r="G16" s="30">
        <v>253</v>
      </c>
      <c r="H16" s="30">
        <v>115</v>
      </c>
      <c r="I16" s="30">
        <v>433</v>
      </c>
      <c r="J16" s="30">
        <v>591</v>
      </c>
      <c r="K16" s="30"/>
      <c r="L16" s="30">
        <v>43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3192</v>
      </c>
      <c r="AJ16" s="67"/>
    </row>
    <row r="17" spans="1:36" customFormat="1" x14ac:dyDescent="0.25">
      <c r="A17" s="45" t="s">
        <v>27</v>
      </c>
      <c r="B17" s="21">
        <f>B16*$B$8</f>
        <v>2033.2</v>
      </c>
      <c r="C17" s="21">
        <f>C16*$B$8</f>
        <v>2218.5800000000004</v>
      </c>
      <c r="D17" s="21">
        <f t="shared" ref="D17:L17" si="2">D16*$B$8</f>
        <v>759.46</v>
      </c>
      <c r="E17" s="21">
        <f t="shared" si="2"/>
        <v>3306.94</v>
      </c>
      <c r="F17" s="21">
        <f t="shared" si="2"/>
        <v>2188.6800000000003</v>
      </c>
      <c r="G17" s="21">
        <f t="shared" si="2"/>
        <v>1512.94</v>
      </c>
      <c r="H17" s="21">
        <f t="shared" si="2"/>
        <v>687.7</v>
      </c>
      <c r="I17" s="21">
        <f t="shared" si="2"/>
        <v>2589.34</v>
      </c>
      <c r="J17" s="21">
        <f t="shared" si="2"/>
        <v>3534.1800000000003</v>
      </c>
      <c r="K17" s="21">
        <f t="shared" si="2"/>
        <v>0</v>
      </c>
      <c r="L17" s="21">
        <f t="shared" si="2"/>
        <v>257.14000000000004</v>
      </c>
      <c r="M17" s="21">
        <f t="shared" ref="M17:R17" si="3">M16*$B$8</f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19088.160000000003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340</v>
      </c>
      <c r="C22" s="19">
        <f t="shared" ref="C22:L22" si="11">+C16+C18+C20</f>
        <v>371</v>
      </c>
      <c r="D22" s="19">
        <f t="shared" si="11"/>
        <v>127</v>
      </c>
      <c r="E22" s="19">
        <f t="shared" si="11"/>
        <v>553</v>
      </c>
      <c r="F22" s="19">
        <f t="shared" si="11"/>
        <v>366</v>
      </c>
      <c r="G22" s="19">
        <f t="shared" si="11"/>
        <v>253</v>
      </c>
      <c r="H22" s="19">
        <f t="shared" si="11"/>
        <v>115</v>
      </c>
      <c r="I22" s="19">
        <f t="shared" si="11"/>
        <v>433</v>
      </c>
      <c r="J22" s="19">
        <f t="shared" si="11"/>
        <v>591</v>
      </c>
      <c r="K22" s="19">
        <f t="shared" si="11"/>
        <v>0</v>
      </c>
      <c r="L22" s="19">
        <f t="shared" si="11"/>
        <v>43</v>
      </c>
      <c r="M22" s="19">
        <f t="shared" ref="M22:S22" si="12">+M16+M18+M20</f>
        <v>0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3192</v>
      </c>
    </row>
    <row r="23" spans="1:36" customFormat="1" x14ac:dyDescent="0.25">
      <c r="A23" s="46" t="s">
        <v>26</v>
      </c>
      <c r="B23" s="18">
        <f>+B17+B19+B21</f>
        <v>2033.2</v>
      </c>
      <c r="C23" s="18">
        <f t="shared" ref="C23:L23" si="14">+C17+C19+C21</f>
        <v>2218.5800000000004</v>
      </c>
      <c r="D23" s="18">
        <f t="shared" si="14"/>
        <v>759.46</v>
      </c>
      <c r="E23" s="18">
        <f t="shared" si="14"/>
        <v>3306.94</v>
      </c>
      <c r="F23" s="18">
        <f t="shared" si="14"/>
        <v>2188.6800000000003</v>
      </c>
      <c r="G23" s="18">
        <f t="shared" si="14"/>
        <v>1512.94</v>
      </c>
      <c r="H23" s="18">
        <f t="shared" si="14"/>
        <v>687.7</v>
      </c>
      <c r="I23" s="18">
        <f t="shared" si="14"/>
        <v>2589.34</v>
      </c>
      <c r="J23" s="18">
        <f t="shared" si="14"/>
        <v>3534.1800000000003</v>
      </c>
      <c r="K23" s="18">
        <f t="shared" si="14"/>
        <v>0</v>
      </c>
      <c r="L23" s="18">
        <f t="shared" si="14"/>
        <v>257.14000000000004</v>
      </c>
      <c r="M23" s="18">
        <f t="shared" ref="M23:S23" si="15">+M17+M19+M21</f>
        <v>0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19088.160000000003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>
        <v>20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20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121.6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121.6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20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20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121.6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121.6</v>
      </c>
    </row>
    <row r="32" spans="1:36" x14ac:dyDescent="0.25">
      <c r="A32" s="13" t="s">
        <v>34</v>
      </c>
      <c r="B32" s="35"/>
      <c r="C32" s="35">
        <v>100</v>
      </c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100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598</v>
      </c>
      <c r="D33" s="21">
        <f t="shared" si="30"/>
        <v>0</v>
      </c>
      <c r="E33" s="21">
        <f t="shared" si="30"/>
        <v>0</v>
      </c>
      <c r="F33" s="21">
        <f t="shared" si="30"/>
        <v>0</v>
      </c>
      <c r="G33" s="21">
        <f t="shared" si="30"/>
        <v>0</v>
      </c>
      <c r="H33" s="21">
        <f t="shared" si="30"/>
        <v>0</v>
      </c>
      <c r="I33" s="21">
        <f t="shared" si="30"/>
        <v>0</v>
      </c>
      <c r="J33" s="21">
        <f t="shared" si="30"/>
        <v>0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598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100</v>
      </c>
      <c r="D38" s="19">
        <f t="shared" si="39"/>
        <v>0</v>
      </c>
      <c r="E38" s="19">
        <f t="shared" si="39"/>
        <v>0</v>
      </c>
      <c r="F38" s="19">
        <f t="shared" si="39"/>
        <v>0</v>
      </c>
      <c r="G38" s="19">
        <f t="shared" si="39"/>
        <v>0</v>
      </c>
      <c r="H38" s="19">
        <f t="shared" si="39"/>
        <v>0</v>
      </c>
      <c r="I38" s="19">
        <f t="shared" si="39"/>
        <v>0</v>
      </c>
      <c r="J38" s="19">
        <f t="shared" si="39"/>
        <v>0</v>
      </c>
      <c r="K38" s="19">
        <f t="shared" si="39"/>
        <v>0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100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598</v>
      </c>
      <c r="D39" s="18">
        <f t="shared" si="42"/>
        <v>0</v>
      </c>
      <c r="E39" s="18">
        <f t="shared" si="42"/>
        <v>0</v>
      </c>
      <c r="F39" s="18">
        <f t="shared" si="42"/>
        <v>0</v>
      </c>
      <c r="G39" s="18">
        <f t="shared" si="42"/>
        <v>0</v>
      </c>
      <c r="H39" s="18">
        <f t="shared" si="42"/>
        <v>0</v>
      </c>
      <c r="I39" s="18">
        <f t="shared" si="42"/>
        <v>0</v>
      </c>
      <c r="J39" s="18">
        <f t="shared" si="42"/>
        <v>0</v>
      </c>
      <c r="K39" s="18">
        <f t="shared" si="42"/>
        <v>0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598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>
        <v>18.39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18.39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0</v>
      </c>
      <c r="E41" s="21">
        <f t="shared" si="45"/>
        <v>0</v>
      </c>
      <c r="F41" s="21">
        <f t="shared" si="45"/>
        <v>0</v>
      </c>
      <c r="G41" s="21">
        <f t="shared" si="45"/>
        <v>0</v>
      </c>
      <c r="H41" s="21">
        <f t="shared" si="45"/>
        <v>0</v>
      </c>
      <c r="I41" s="21">
        <f t="shared" si="45"/>
        <v>0</v>
      </c>
      <c r="J41" s="21">
        <f t="shared" si="45"/>
        <v>109.97220000000002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109.97220000000002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0</v>
      </c>
      <c r="D46" s="19">
        <f t="shared" si="54"/>
        <v>0</v>
      </c>
      <c r="E46" s="19">
        <f t="shared" si="54"/>
        <v>0</v>
      </c>
      <c r="F46" s="19">
        <f t="shared" si="54"/>
        <v>0</v>
      </c>
      <c r="G46" s="19">
        <f t="shared" si="54"/>
        <v>0</v>
      </c>
      <c r="H46" s="19">
        <f t="shared" si="54"/>
        <v>0</v>
      </c>
      <c r="I46" s="19">
        <f t="shared" si="54"/>
        <v>0</v>
      </c>
      <c r="J46" s="19">
        <f t="shared" si="54"/>
        <v>18.39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18.39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0</v>
      </c>
      <c r="D47" s="18">
        <f t="shared" si="57"/>
        <v>0</v>
      </c>
      <c r="E47" s="18">
        <f t="shared" si="57"/>
        <v>0</v>
      </c>
      <c r="F47" s="18">
        <f t="shared" si="57"/>
        <v>0</v>
      </c>
      <c r="G47" s="18">
        <f t="shared" si="57"/>
        <v>0</v>
      </c>
      <c r="H47" s="18">
        <f t="shared" si="57"/>
        <v>0</v>
      </c>
      <c r="I47" s="18">
        <f t="shared" si="57"/>
        <v>0</v>
      </c>
      <c r="J47" s="18">
        <f t="shared" si="57"/>
        <v>109.97220000000002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109.97220000000002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3452.68</v>
      </c>
      <c r="C49" s="43">
        <v>2690.12</v>
      </c>
      <c r="D49" s="43">
        <v>647.33000000000004</v>
      </c>
      <c r="E49" s="43">
        <v>2110.85</v>
      </c>
      <c r="F49" s="43">
        <v>2416.33</v>
      </c>
      <c r="G49" s="43">
        <v>3153.81</v>
      </c>
      <c r="H49" s="43">
        <v>3476.47</v>
      </c>
      <c r="I49" s="43">
        <v>4738.16</v>
      </c>
      <c r="J49" s="43">
        <v>4209.93</v>
      </c>
      <c r="K49" s="43">
        <v>746.15</v>
      </c>
      <c r="L49" s="43">
        <v>538.79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28180.620000000003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/>
      <c r="C53" s="43"/>
      <c r="D53" s="43"/>
      <c r="E53" s="43">
        <v>846.3</v>
      </c>
      <c r="F53" s="43">
        <v>321.39999999999998</v>
      </c>
      <c r="G53" s="43">
        <v>586.94000000000005</v>
      </c>
      <c r="H53" s="43">
        <v>495.25</v>
      </c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2249.89</v>
      </c>
    </row>
    <row r="54" spans="1:34" x14ac:dyDescent="0.25">
      <c r="A54" s="17" t="s">
        <v>114</v>
      </c>
      <c r="B54" s="43">
        <v>134.82</v>
      </c>
      <c r="C54" s="43"/>
      <c r="D54" s="43">
        <v>490.69</v>
      </c>
      <c r="E54" s="43">
        <v>6.61</v>
      </c>
      <c r="F54" s="43"/>
      <c r="G54" s="43"/>
      <c r="H54" s="43"/>
      <c r="I54" s="43"/>
      <c r="J54" s="43">
        <v>76.34</v>
      </c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708.46</v>
      </c>
    </row>
    <row r="55" spans="1:34" x14ac:dyDescent="0.25">
      <c r="A55" s="17" t="s">
        <v>52</v>
      </c>
      <c r="B55" s="43"/>
      <c r="C55" s="43">
        <v>351.32</v>
      </c>
      <c r="D55" s="43"/>
      <c r="E55" s="43"/>
      <c r="F55" s="43">
        <v>67.010000000000005</v>
      </c>
      <c r="G55" s="43">
        <v>30.29</v>
      </c>
      <c r="H55" s="43">
        <v>675.97</v>
      </c>
      <c r="I55" s="43"/>
      <c r="J55" s="43">
        <v>127.13</v>
      </c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1251.7200000000003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5797.6999999999989</v>
      </c>
      <c r="C64" s="51">
        <f t="shared" ref="C64:AG64" si="61">+C15+C23+C31+C39+C47+C48+C49+C50+C51+C52+C53+C54+C55+C56+C57+C58+C59+C60+C61+C62+C63</f>
        <v>5962.02</v>
      </c>
      <c r="D64" s="51">
        <f t="shared" si="61"/>
        <v>1936.48</v>
      </c>
      <c r="E64" s="51">
        <f t="shared" si="61"/>
        <v>6270.7</v>
      </c>
      <c r="F64" s="51">
        <f t="shared" si="61"/>
        <v>5072.92</v>
      </c>
      <c r="G64" s="51">
        <f t="shared" si="61"/>
        <v>5521.9800000000005</v>
      </c>
      <c r="H64" s="51">
        <f t="shared" si="61"/>
        <v>5477.49</v>
      </c>
      <c r="I64" s="51">
        <f t="shared" si="61"/>
        <v>7406.5</v>
      </c>
      <c r="J64" s="51">
        <f t="shared" si="61"/>
        <v>8832.5522000000001</v>
      </c>
      <c r="K64" s="51">
        <f t="shared" si="61"/>
        <v>794.15</v>
      </c>
      <c r="L64" s="51">
        <f t="shared" si="61"/>
        <v>872.93000000000006</v>
      </c>
      <c r="M64" s="51">
        <f t="shared" si="61"/>
        <v>0</v>
      </c>
      <c r="N64" s="51">
        <f t="shared" si="61"/>
        <v>0</v>
      </c>
      <c r="O64" s="51">
        <f t="shared" si="61"/>
        <v>0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53945.422200000001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6" si="62">D11</f>
        <v>CAJA 4 D</v>
      </c>
      <c r="E66" s="53" t="str">
        <f t="shared" si="62"/>
        <v>CAJA 1 N</v>
      </c>
      <c r="F66" s="53" t="str">
        <f t="shared" si="62"/>
        <v>CAJA 2 N</v>
      </c>
      <c r="G66" s="53" t="str">
        <f t="shared" si="62"/>
        <v>CAJA 3 N</v>
      </c>
      <c r="H66" s="53" t="str">
        <f t="shared" si="62"/>
        <v>CAJA 4 N</v>
      </c>
      <c r="I66" s="53" t="str">
        <f t="shared" si="62"/>
        <v>CAJA 5 N</v>
      </c>
      <c r="J66" s="53" t="str">
        <f t="shared" si="62"/>
        <v>CAJA 6 N</v>
      </c>
      <c r="K66" s="53" t="str">
        <f t="shared" si="62"/>
        <v>CAJA 12 N</v>
      </c>
      <c r="L66" s="53" t="str">
        <f t="shared" si="62"/>
        <v>CAJA 14 N</v>
      </c>
      <c r="M66" s="53">
        <f t="shared" si="62"/>
        <v>0</v>
      </c>
      <c r="N66" s="53">
        <f t="shared" si="62"/>
        <v>0</v>
      </c>
      <c r="O66" s="53">
        <f t="shared" si="62"/>
        <v>0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5795.54</v>
      </c>
      <c r="C67" s="55">
        <f t="shared" ref="C67:L67" si="63">C12</f>
        <v>5960.3</v>
      </c>
      <c r="D67" s="55">
        <f t="shared" si="63"/>
        <v>1934.38</v>
      </c>
      <c r="E67" s="55">
        <f t="shared" si="63"/>
        <v>6153.41</v>
      </c>
      <c r="F67" s="55">
        <f t="shared" si="63"/>
        <v>5072.82</v>
      </c>
      <c r="G67" s="55">
        <f t="shared" si="63"/>
        <v>5517.71</v>
      </c>
      <c r="H67" s="55">
        <f t="shared" si="63"/>
        <v>5479.24</v>
      </c>
      <c r="I67" s="55">
        <f t="shared" si="63"/>
        <v>7403.88</v>
      </c>
      <c r="J67" s="55">
        <f t="shared" si="63"/>
        <v>8828.77</v>
      </c>
      <c r="K67" s="55">
        <f t="shared" si="63"/>
        <v>806.35</v>
      </c>
      <c r="L67" s="55">
        <f t="shared" si="63"/>
        <v>869.59</v>
      </c>
      <c r="M67" s="55">
        <f t="shared" ref="M67:AG67" si="64">M12</f>
        <v>0</v>
      </c>
      <c r="N67" s="55">
        <f t="shared" si="64"/>
        <v>0</v>
      </c>
      <c r="O67" s="55">
        <f t="shared" si="64"/>
        <v>0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53821.99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5795.54</v>
      </c>
      <c r="C69" s="57">
        <f t="shared" ref="C69:L69" si="67">+C67+C68</f>
        <v>5960.3</v>
      </c>
      <c r="D69" s="57">
        <f t="shared" si="67"/>
        <v>1934.38</v>
      </c>
      <c r="E69" s="57">
        <f t="shared" si="67"/>
        <v>6153.41</v>
      </c>
      <c r="F69" s="57">
        <f t="shared" si="67"/>
        <v>5072.82</v>
      </c>
      <c r="G69" s="57">
        <f t="shared" si="67"/>
        <v>5517.71</v>
      </c>
      <c r="H69" s="57">
        <f t="shared" si="67"/>
        <v>5479.24</v>
      </c>
      <c r="I69" s="57">
        <f t="shared" si="67"/>
        <v>7403.88</v>
      </c>
      <c r="J69" s="57">
        <f t="shared" si="67"/>
        <v>8828.77</v>
      </c>
      <c r="K69" s="57">
        <f t="shared" si="67"/>
        <v>806.35</v>
      </c>
      <c r="L69" s="57">
        <f t="shared" si="67"/>
        <v>869.59</v>
      </c>
      <c r="M69" s="57">
        <f t="shared" ref="M69:AG69" si="68">+M67+M68</f>
        <v>0</v>
      </c>
      <c r="N69" s="57">
        <f t="shared" si="68"/>
        <v>0</v>
      </c>
      <c r="O69" s="57">
        <f t="shared" si="68"/>
        <v>0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53821.99</v>
      </c>
    </row>
    <row r="70" spans="1:34" customFormat="1" ht="15" customHeight="1" x14ac:dyDescent="0.25">
      <c r="A70" s="56" t="s">
        <v>95</v>
      </c>
      <c r="B70" s="55">
        <f t="shared" ref="B70:L70" si="69">+B64-B69</f>
        <v>2.159999999998945</v>
      </c>
      <c r="C70" s="55">
        <f t="shared" si="69"/>
        <v>1.7200000000002547</v>
      </c>
      <c r="D70" s="55">
        <f t="shared" si="69"/>
        <v>2.0999999999999091</v>
      </c>
      <c r="E70" s="55">
        <f t="shared" si="69"/>
        <v>117.28999999999996</v>
      </c>
      <c r="F70" s="55">
        <f t="shared" si="69"/>
        <v>0.1000000000003638</v>
      </c>
      <c r="G70" s="55">
        <f t="shared" si="69"/>
        <v>4.2700000000004366</v>
      </c>
      <c r="H70" s="55">
        <f t="shared" si="69"/>
        <v>-1.75</v>
      </c>
      <c r="I70" s="55">
        <f t="shared" si="69"/>
        <v>2.6199999999998909</v>
      </c>
      <c r="J70" s="55">
        <f t="shared" si="69"/>
        <v>3.7821999999996478</v>
      </c>
      <c r="K70" s="55">
        <f t="shared" si="69"/>
        <v>-12.200000000000045</v>
      </c>
      <c r="L70" s="55">
        <f t="shared" si="69"/>
        <v>3.3400000000000318</v>
      </c>
      <c r="M70" s="55">
        <f t="shared" ref="M70:AG70" si="70">+M64-M69</f>
        <v>0</v>
      </c>
      <c r="N70" s="55">
        <f t="shared" si="70"/>
        <v>0</v>
      </c>
      <c r="O70" s="55">
        <f t="shared" si="70"/>
        <v>0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123.4321999999994</v>
      </c>
    </row>
    <row r="71" spans="1:34" ht="101.25" customHeight="1" x14ac:dyDescent="0.25">
      <c r="A71" s="74" t="s">
        <v>96</v>
      </c>
      <c r="B71" s="14"/>
      <c r="C71" s="14"/>
      <c r="D71" s="14"/>
      <c r="E71" s="14" t="s">
        <v>127</v>
      </c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H43" activePane="bottomRight" state="frozen"/>
      <selection pane="topRight" activeCell="B1" sqref="B1"/>
      <selection pane="bottomLeft" activeCell="A5" sqref="A5"/>
      <selection pane="bottomRight" activeCell="H56" sqref="H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2566.7199999999998</v>
      </c>
      <c r="C12" s="25">
        <v>2751.42</v>
      </c>
      <c r="D12" s="25">
        <v>341.65</v>
      </c>
      <c r="E12" s="25">
        <v>1406.83</v>
      </c>
      <c r="F12" s="25">
        <v>753.93</v>
      </c>
      <c r="G12" s="25">
        <v>3523.01</v>
      </c>
      <c r="H12" s="25">
        <v>4197.38</v>
      </c>
      <c r="I12" s="25">
        <v>3202.79</v>
      </c>
      <c r="J12" s="25">
        <v>4967.49</v>
      </c>
      <c r="K12" s="25">
        <v>2724.66</v>
      </c>
      <c r="L12" s="25">
        <v>2642.11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29077.99</v>
      </c>
      <c r="AI12" s="25">
        <v>28772.95</v>
      </c>
      <c r="AJ12" s="66">
        <f>+AI12-AH12</f>
        <v>-305.04000000000087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333.5</v>
      </c>
      <c r="C15" s="22">
        <v>14</v>
      </c>
      <c r="D15" s="22">
        <v>0</v>
      </c>
      <c r="E15" s="22">
        <v>0</v>
      </c>
      <c r="F15" s="22">
        <v>0</v>
      </c>
      <c r="G15" s="22">
        <v>54</v>
      </c>
      <c r="H15" s="22">
        <v>143.5</v>
      </c>
      <c r="I15" s="22">
        <v>193.5</v>
      </c>
      <c r="J15" s="22">
        <v>249</v>
      </c>
      <c r="K15" s="22">
        <v>145</v>
      </c>
      <c r="L15" s="22">
        <v>78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1210.5</v>
      </c>
    </row>
    <row r="16" spans="1:36" s="31" customFormat="1" x14ac:dyDescent="0.25">
      <c r="A16" s="29" t="s">
        <v>20</v>
      </c>
      <c r="B16" s="30">
        <v>157</v>
      </c>
      <c r="C16" s="30">
        <v>167</v>
      </c>
      <c r="D16" s="30">
        <v>29</v>
      </c>
      <c r="E16" s="30">
        <v>163</v>
      </c>
      <c r="F16" s="30">
        <v>68</v>
      </c>
      <c r="G16" s="30">
        <v>188</v>
      </c>
      <c r="H16" s="30">
        <v>251</v>
      </c>
      <c r="I16" s="30">
        <v>193</v>
      </c>
      <c r="J16" s="30">
        <v>270</v>
      </c>
      <c r="K16" s="30">
        <v>232</v>
      </c>
      <c r="L16" s="30">
        <v>97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1815</v>
      </c>
      <c r="AJ16" s="67"/>
    </row>
    <row r="17" spans="1:36" customFormat="1" x14ac:dyDescent="0.25">
      <c r="A17" s="45" t="s">
        <v>27</v>
      </c>
      <c r="B17" s="21">
        <f>B16*$B$8</f>
        <v>938.86</v>
      </c>
      <c r="C17" s="21">
        <f>C16*$B$8</f>
        <v>998.66000000000008</v>
      </c>
      <c r="D17" s="21">
        <f t="shared" ref="D17:AG17" si="2">D16*$B$8</f>
        <v>173.42000000000002</v>
      </c>
      <c r="E17" s="21">
        <f t="shared" si="2"/>
        <v>974.74000000000012</v>
      </c>
      <c r="F17" s="21">
        <f t="shared" si="2"/>
        <v>406.64000000000004</v>
      </c>
      <c r="G17" s="21">
        <f t="shared" si="2"/>
        <v>1124.24</v>
      </c>
      <c r="H17" s="21">
        <f t="shared" si="2"/>
        <v>1500.98</v>
      </c>
      <c r="I17" s="21">
        <f t="shared" si="2"/>
        <v>1154.1400000000001</v>
      </c>
      <c r="J17" s="21">
        <f t="shared" si="2"/>
        <v>1614.6000000000001</v>
      </c>
      <c r="K17" s="21">
        <f t="shared" si="2"/>
        <v>1387.3600000000001</v>
      </c>
      <c r="L17" s="21">
        <f t="shared" si="2"/>
        <v>580.06000000000006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10853.7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157</v>
      </c>
      <c r="C22" s="19">
        <f t="shared" ref="C22:AG23" si="5">+C16+C18+C20</f>
        <v>167</v>
      </c>
      <c r="D22" s="19">
        <f t="shared" si="5"/>
        <v>29</v>
      </c>
      <c r="E22" s="19">
        <f t="shared" si="5"/>
        <v>163</v>
      </c>
      <c r="F22" s="19">
        <f t="shared" si="5"/>
        <v>68</v>
      </c>
      <c r="G22" s="19">
        <f t="shared" si="5"/>
        <v>188</v>
      </c>
      <c r="H22" s="19">
        <f t="shared" si="5"/>
        <v>251</v>
      </c>
      <c r="I22" s="19">
        <f t="shared" si="5"/>
        <v>193</v>
      </c>
      <c r="J22" s="19">
        <f t="shared" si="5"/>
        <v>270</v>
      </c>
      <c r="K22" s="19">
        <f t="shared" si="5"/>
        <v>232</v>
      </c>
      <c r="L22" s="19">
        <f t="shared" si="5"/>
        <v>97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1815</v>
      </c>
    </row>
    <row r="23" spans="1:36" customFormat="1" x14ac:dyDescent="0.25">
      <c r="A23" s="46" t="s">
        <v>26</v>
      </c>
      <c r="B23" s="18">
        <f>+B17+B19+B21</f>
        <v>938.86</v>
      </c>
      <c r="C23" s="18">
        <f t="shared" si="5"/>
        <v>998.66000000000008</v>
      </c>
      <c r="D23" s="18">
        <f t="shared" si="5"/>
        <v>173.42000000000002</v>
      </c>
      <c r="E23" s="18">
        <f t="shared" si="5"/>
        <v>974.74000000000012</v>
      </c>
      <c r="F23" s="18">
        <f t="shared" si="5"/>
        <v>406.64000000000004</v>
      </c>
      <c r="G23" s="18">
        <f t="shared" si="5"/>
        <v>1124.24</v>
      </c>
      <c r="H23" s="18">
        <f t="shared" si="5"/>
        <v>1500.98</v>
      </c>
      <c r="I23" s="18">
        <f t="shared" si="5"/>
        <v>1154.1400000000001</v>
      </c>
      <c r="J23" s="18">
        <f t="shared" si="5"/>
        <v>1614.6000000000001</v>
      </c>
      <c r="K23" s="18">
        <f t="shared" si="5"/>
        <v>1387.3600000000001</v>
      </c>
      <c r="L23" s="18">
        <f t="shared" si="5"/>
        <v>580.06000000000006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10853.7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>
        <v>15.38</v>
      </c>
      <c r="J32" s="35"/>
      <c r="K32" s="35"/>
      <c r="L32" s="35">
        <v>56.91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72.289999999999992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91.972400000000007</v>
      </c>
      <c r="J33" s="21">
        <f t="shared" si="12"/>
        <v>0</v>
      </c>
      <c r="K33" s="21">
        <f t="shared" si="12"/>
        <v>0</v>
      </c>
      <c r="L33" s="21">
        <f t="shared" si="12"/>
        <v>340.3218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432.29419999999999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15.38</v>
      </c>
      <c r="J38" s="19">
        <f t="shared" si="15"/>
        <v>0</v>
      </c>
      <c r="K38" s="19">
        <f t="shared" si="15"/>
        <v>0</v>
      </c>
      <c r="L38" s="19">
        <f t="shared" si="15"/>
        <v>56.91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72.289999999999992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91.972400000000007</v>
      </c>
      <c r="J39" s="18">
        <f t="shared" si="15"/>
        <v>0</v>
      </c>
      <c r="K39" s="18">
        <f t="shared" si="15"/>
        <v>0</v>
      </c>
      <c r="L39" s="18">
        <f t="shared" si="15"/>
        <v>340.3218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432.29419999999999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>
        <v>42.44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42.44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253.7912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253.7912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42.44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42.44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253.7912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253.7912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1170.9000000000001</v>
      </c>
      <c r="C49" s="43">
        <v>1716.25</v>
      </c>
      <c r="D49" s="43">
        <v>173.14</v>
      </c>
      <c r="E49" s="43">
        <v>475.89</v>
      </c>
      <c r="F49" s="43">
        <v>297.61</v>
      </c>
      <c r="G49" s="43">
        <v>1550.76</v>
      </c>
      <c r="H49" s="43">
        <v>1971.03</v>
      </c>
      <c r="I49" s="43">
        <v>1118.22</v>
      </c>
      <c r="J49" s="43"/>
      <c r="K49" s="43">
        <v>1130.76</v>
      </c>
      <c r="L49" s="43">
        <v>1364.07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10968.63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>
        <v>22</v>
      </c>
      <c r="C52" s="43"/>
      <c r="D52" s="43"/>
      <c r="E52" s="43"/>
      <c r="F52" s="43"/>
      <c r="G52" s="43">
        <v>113.65</v>
      </c>
      <c r="H52" s="43"/>
      <c r="I52" s="43"/>
      <c r="J52" s="43">
        <v>2472.02</v>
      </c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2607.67</v>
      </c>
    </row>
    <row r="53" spans="1:34" x14ac:dyDescent="0.25">
      <c r="A53" s="17" t="s">
        <v>18</v>
      </c>
      <c r="B53" s="43"/>
      <c r="C53" s="43">
        <v>0</v>
      </c>
      <c r="D53" s="43">
        <v>0</v>
      </c>
      <c r="E53" s="43"/>
      <c r="F53" s="43">
        <v>0</v>
      </c>
      <c r="G53" s="43">
        <v>683.27</v>
      </c>
      <c r="H53" s="43">
        <v>336.05</v>
      </c>
      <c r="I53" s="43">
        <v>558.14</v>
      </c>
      <c r="J53" s="43">
        <v>285.64999999999998</v>
      </c>
      <c r="K53" s="43"/>
      <c r="L53" s="43">
        <v>282.49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2145.6000000000004</v>
      </c>
    </row>
    <row r="54" spans="1:34" x14ac:dyDescent="0.25">
      <c r="A54" s="17" t="s">
        <v>114</v>
      </c>
      <c r="B54" s="43">
        <v>104.37</v>
      </c>
      <c r="C54" s="43">
        <v>27.8</v>
      </c>
      <c r="D54" s="43"/>
      <c r="E54" s="43">
        <v>5.59</v>
      </c>
      <c r="F54" s="43">
        <v>43.99</v>
      </c>
      <c r="G54" s="43"/>
      <c r="H54" s="43">
        <v>0</v>
      </c>
      <c r="I54" s="43">
        <v>8.7899999999999991</v>
      </c>
      <c r="J54" s="43">
        <v>31.96</v>
      </c>
      <c r="K54" s="43">
        <v>64.05</v>
      </c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286.55</v>
      </c>
    </row>
    <row r="55" spans="1:34" x14ac:dyDescent="0.25">
      <c r="A55" s="17" t="s">
        <v>52</v>
      </c>
      <c r="B55" s="43">
        <v>0</v>
      </c>
      <c r="C55" s="43"/>
      <c r="D55" s="43">
        <v>0</v>
      </c>
      <c r="E55" s="43">
        <v>17.89</v>
      </c>
      <c r="F55" s="43">
        <v>34.68</v>
      </c>
      <c r="G55" s="43"/>
      <c r="H55" s="43">
        <v>228.12</v>
      </c>
      <c r="I55" s="43">
        <v>77.95</v>
      </c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358.64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>
        <v>21.44</v>
      </c>
      <c r="I58" s="43"/>
      <c r="J58" s="43">
        <v>61.78</v>
      </c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83.22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2569.63</v>
      </c>
      <c r="C64" s="51">
        <f t="shared" ref="C64:AG64" si="21">+C15+C23+C31+C39+C47+C48+C49+C50+C51+C52+C53+C54+C55+C56+C57+C58+C59+C60+C61+C62+C63</f>
        <v>2756.71</v>
      </c>
      <c r="D64" s="51">
        <f t="shared" si="21"/>
        <v>346.56</v>
      </c>
      <c r="E64" s="51">
        <f t="shared" si="21"/>
        <v>1474.1100000000001</v>
      </c>
      <c r="F64" s="51">
        <f t="shared" si="21"/>
        <v>782.92</v>
      </c>
      <c r="G64" s="51">
        <f t="shared" si="21"/>
        <v>3525.92</v>
      </c>
      <c r="H64" s="51">
        <f t="shared" si="21"/>
        <v>4201.12</v>
      </c>
      <c r="I64" s="51">
        <f t="shared" si="21"/>
        <v>3202.7123999999999</v>
      </c>
      <c r="J64" s="51">
        <f t="shared" si="21"/>
        <v>4968.8011999999999</v>
      </c>
      <c r="K64" s="51">
        <f t="shared" si="21"/>
        <v>2727.17</v>
      </c>
      <c r="L64" s="51">
        <f t="shared" si="21"/>
        <v>2644.9417999999996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29200.595399999998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8 D</v>
      </c>
      <c r="F66" s="53" t="str">
        <f t="shared" si="22"/>
        <v>CAJA 9 D</v>
      </c>
      <c r="G66" s="53" t="str">
        <f t="shared" si="22"/>
        <v>CAJA 1 N</v>
      </c>
      <c r="H66" s="53" t="str">
        <f t="shared" si="22"/>
        <v>CAJA 2 N</v>
      </c>
      <c r="I66" s="53" t="str">
        <f t="shared" si="22"/>
        <v>CAJA 3 N</v>
      </c>
      <c r="J66" s="53" t="str">
        <f t="shared" si="22"/>
        <v>CAJA 4 N</v>
      </c>
      <c r="K66" s="53" t="str">
        <f t="shared" si="22"/>
        <v>CAJA 8 N</v>
      </c>
      <c r="L66" s="53" t="str">
        <f t="shared" si="22"/>
        <v>CAJA 9 N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2566.7199999999998</v>
      </c>
      <c r="C67" s="55">
        <f t="shared" ref="C67:L67" si="23">C12</f>
        <v>2751.42</v>
      </c>
      <c r="D67" s="55">
        <f t="shared" si="23"/>
        <v>341.65</v>
      </c>
      <c r="E67" s="55">
        <f t="shared" si="23"/>
        <v>1406.83</v>
      </c>
      <c r="F67" s="55">
        <f t="shared" si="23"/>
        <v>753.93</v>
      </c>
      <c r="G67" s="55">
        <f t="shared" si="23"/>
        <v>3523.01</v>
      </c>
      <c r="H67" s="55">
        <f t="shared" si="23"/>
        <v>4197.38</v>
      </c>
      <c r="I67" s="55">
        <f t="shared" si="23"/>
        <v>3202.79</v>
      </c>
      <c r="J67" s="55">
        <f t="shared" si="23"/>
        <v>4967.49</v>
      </c>
      <c r="K67" s="55">
        <f t="shared" si="23"/>
        <v>2724.66</v>
      </c>
      <c r="L67" s="55">
        <f t="shared" si="23"/>
        <v>2642.11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29077.99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2566.7199999999998</v>
      </c>
      <c r="C69" s="57">
        <f t="shared" ref="C69:AG69" si="25">+C67+C68</f>
        <v>2751.42</v>
      </c>
      <c r="D69" s="57">
        <f t="shared" si="25"/>
        <v>341.65</v>
      </c>
      <c r="E69" s="57">
        <f t="shared" si="25"/>
        <v>1406.83</v>
      </c>
      <c r="F69" s="57">
        <f t="shared" si="25"/>
        <v>753.93</v>
      </c>
      <c r="G69" s="57">
        <f t="shared" si="25"/>
        <v>3523.01</v>
      </c>
      <c r="H69" s="57">
        <f t="shared" si="25"/>
        <v>4197.38</v>
      </c>
      <c r="I69" s="57">
        <f t="shared" si="25"/>
        <v>3202.79</v>
      </c>
      <c r="J69" s="57">
        <f t="shared" si="25"/>
        <v>4967.49</v>
      </c>
      <c r="K69" s="57">
        <f t="shared" si="25"/>
        <v>2724.66</v>
      </c>
      <c r="L69" s="57">
        <f t="shared" si="25"/>
        <v>2642.11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29077.99</v>
      </c>
    </row>
    <row r="70" spans="1:34" customFormat="1" ht="15" customHeight="1" x14ac:dyDescent="0.25">
      <c r="A70" s="56" t="s">
        <v>95</v>
      </c>
      <c r="B70" s="55">
        <f t="shared" ref="B70:AG70" si="26">+B64-B69</f>
        <v>2.9100000000003092</v>
      </c>
      <c r="C70" s="55">
        <f t="shared" si="26"/>
        <v>5.2899999999999636</v>
      </c>
      <c r="D70" s="55">
        <f t="shared" si="26"/>
        <v>4.910000000000025</v>
      </c>
      <c r="E70" s="55">
        <f t="shared" si="26"/>
        <v>67.2800000000002</v>
      </c>
      <c r="F70" s="55">
        <f t="shared" si="26"/>
        <v>28.990000000000009</v>
      </c>
      <c r="G70" s="55">
        <f t="shared" si="26"/>
        <v>2.9099999999998545</v>
      </c>
      <c r="H70" s="55">
        <f t="shared" si="26"/>
        <v>3.7399999999997817</v>
      </c>
      <c r="I70" s="55">
        <f t="shared" si="26"/>
        <v>-7.7600000000074942E-2</v>
      </c>
      <c r="J70" s="55">
        <f t="shared" si="26"/>
        <v>1.311200000000099</v>
      </c>
      <c r="K70" s="55">
        <f t="shared" si="26"/>
        <v>2.5100000000002183</v>
      </c>
      <c r="L70" s="55">
        <f t="shared" si="26"/>
        <v>2.8317999999994754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122.60539999999986</v>
      </c>
    </row>
    <row r="71" spans="1:34" ht="112.5" customHeight="1" x14ac:dyDescent="0.25">
      <c r="A71" s="74" t="s">
        <v>96</v>
      </c>
      <c r="B71" s="14"/>
      <c r="C71" s="14"/>
      <c r="D71" s="14" t="s">
        <v>123</v>
      </c>
      <c r="E71" s="14" t="s">
        <v>124</v>
      </c>
      <c r="F71" s="14" t="s">
        <v>125</v>
      </c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H67" sqref="AH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44789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>
        <v>0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1602.63</v>
      </c>
      <c r="C12" s="25">
        <v>3130.2</v>
      </c>
      <c r="D12" s="25">
        <v>3679.85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8412.68</v>
      </c>
      <c r="AI12" s="25">
        <v>8303.4500000000007</v>
      </c>
      <c r="AJ12" s="66">
        <f>+AI12-AH12</f>
        <v>-109.22999999999956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73.52</v>
      </c>
      <c r="C15" s="22">
        <v>4</v>
      </c>
      <c r="D15" s="22">
        <v>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77.52</v>
      </c>
    </row>
    <row r="16" spans="1:36" s="31" customFormat="1" x14ac:dyDescent="0.25">
      <c r="A16" s="29" t="s">
        <v>20</v>
      </c>
      <c r="B16" s="30">
        <v>98</v>
      </c>
      <c r="C16" s="30">
        <v>207</v>
      </c>
      <c r="D16" s="30">
        <v>326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631</v>
      </c>
      <c r="AJ16" s="67"/>
    </row>
    <row r="17" spans="1:36" customFormat="1" x14ac:dyDescent="0.25">
      <c r="A17" s="45" t="s">
        <v>27</v>
      </c>
      <c r="B17" s="21">
        <f>B16*$B$8</f>
        <v>586.04000000000008</v>
      </c>
      <c r="C17" s="21">
        <f>C16*$B$8</f>
        <v>1237.8600000000001</v>
      </c>
      <c r="D17" s="21">
        <f t="shared" ref="D17:AG17" si="2">D16*$B$8</f>
        <v>1949.4800000000002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3773.38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98</v>
      </c>
      <c r="C22" s="19">
        <f t="shared" ref="C22:AG23" si="5">+C16+C18+C20</f>
        <v>207</v>
      </c>
      <c r="D22" s="19">
        <f t="shared" si="5"/>
        <v>326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631</v>
      </c>
    </row>
    <row r="23" spans="1:36" customFormat="1" x14ac:dyDescent="0.25">
      <c r="A23" s="46" t="s">
        <v>26</v>
      </c>
      <c r="B23" s="18">
        <f>+B17+B19+B21</f>
        <v>586.04000000000008</v>
      </c>
      <c r="C23" s="18">
        <f t="shared" si="5"/>
        <v>1237.8600000000001</v>
      </c>
      <c r="D23" s="18">
        <f t="shared" si="5"/>
        <v>1949.4800000000002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3773.38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>
        <v>39.69</v>
      </c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39.69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237.34620000000001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237.34620000000001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39.69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39.69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237.34620000000001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237.34620000000001</v>
      </c>
    </row>
    <row r="40" spans="1:34" x14ac:dyDescent="0.25">
      <c r="A40" s="13" t="s">
        <v>43</v>
      </c>
      <c r="B40" s="35"/>
      <c r="C40" s="35">
        <v>0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527.91999999999996</v>
      </c>
      <c r="C49" s="43">
        <v>1247.8</v>
      </c>
      <c r="D49" s="43">
        <v>1360.12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3135.8399999999997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0</v>
      </c>
      <c r="C53" s="43">
        <v>0</v>
      </c>
      <c r="D53" s="43">
        <v>244.63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244.63</v>
      </c>
    </row>
    <row r="54" spans="1:34" x14ac:dyDescent="0.25">
      <c r="A54" s="17" t="s">
        <v>114</v>
      </c>
      <c r="B54" s="43"/>
      <c r="C54" s="43">
        <v>0</v>
      </c>
      <c r="D54" s="43">
        <v>40.92</v>
      </c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40.92</v>
      </c>
    </row>
    <row r="55" spans="1:34" x14ac:dyDescent="0.25">
      <c r="A55" s="17" t="s">
        <v>52</v>
      </c>
      <c r="B55" s="43">
        <v>417.79</v>
      </c>
      <c r="C55" s="43">
        <v>405.18</v>
      </c>
      <c r="D55" s="43">
        <v>41.84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864.81000000000006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1605.27</v>
      </c>
      <c r="C64" s="51">
        <f t="shared" ref="C64:AG64" si="21">+C15+C23+C31+C39+C47+C48+C49+C50+C51+C52+C53+C54+C55+C56+C57+C58+C59+C60+C61+C62+C63</f>
        <v>3132.1861999999996</v>
      </c>
      <c r="D64" s="51">
        <f t="shared" si="21"/>
        <v>3636.9900000000007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8374.4462000000003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1602.63</v>
      </c>
      <c r="C67" s="55">
        <f t="shared" ref="C67:L67" si="23">C12</f>
        <v>3130.2</v>
      </c>
      <c r="D67" s="55">
        <f t="shared" si="23"/>
        <v>3679.85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8412.68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1602.63</v>
      </c>
      <c r="C69" s="57">
        <f t="shared" ref="C69:AG69" si="25">+C67+C68</f>
        <v>3130.2</v>
      </c>
      <c r="D69" s="57">
        <f t="shared" si="25"/>
        <v>3679.85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8412.68</v>
      </c>
    </row>
    <row r="70" spans="1:34" customFormat="1" ht="15" customHeight="1" x14ac:dyDescent="0.25">
      <c r="A70" s="56" t="s">
        <v>95</v>
      </c>
      <c r="B70" s="55">
        <f t="shared" ref="B70:AG70" si="26">+B64-B69</f>
        <v>2.6399999999998727</v>
      </c>
      <c r="C70" s="55">
        <f t="shared" si="26"/>
        <v>1.9861999999998261</v>
      </c>
      <c r="D70" s="55">
        <f t="shared" si="26"/>
        <v>-42.859999999999218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-38.233799999999519</v>
      </c>
    </row>
    <row r="71" spans="1:34" ht="95.25" customHeight="1" x14ac:dyDescent="0.25">
      <c r="A71" s="74" t="s">
        <v>96</v>
      </c>
      <c r="B71" s="14"/>
      <c r="C71" s="14"/>
      <c r="D71" s="14" t="s">
        <v>126</v>
      </c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I67" sqref="AI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6392.42</v>
      </c>
      <c r="C12" s="25">
        <v>3156.45</v>
      </c>
      <c r="D12" s="25">
        <v>991.2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10540.07</v>
      </c>
      <c r="AI12" s="25">
        <v>10455.92</v>
      </c>
      <c r="AJ12" s="66">
        <f>+AI12-AH12</f>
        <v>-84.149999999999636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650.5</v>
      </c>
      <c r="C15" s="22">
        <v>446.5</v>
      </c>
      <c r="D15" s="22">
        <v>261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1358</v>
      </c>
    </row>
    <row r="16" spans="1:36" s="31" customFormat="1" x14ac:dyDescent="0.25">
      <c r="A16" s="29" t="s">
        <v>20</v>
      </c>
      <c r="B16" s="30">
        <v>308</v>
      </c>
      <c r="C16" s="30">
        <v>206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514</v>
      </c>
      <c r="AJ16" s="67"/>
    </row>
    <row r="17" spans="1:36" customFormat="1" x14ac:dyDescent="0.25">
      <c r="A17" s="45" t="s">
        <v>27</v>
      </c>
      <c r="B17" s="21">
        <f>B16*$B$8</f>
        <v>1841.8400000000001</v>
      </c>
      <c r="C17" s="21">
        <f>C16*$B$8</f>
        <v>1231.8800000000001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3073.7200000000003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308</v>
      </c>
      <c r="C22" s="19">
        <f t="shared" ref="C22:AG23" si="5">+C16+C18+C20</f>
        <v>206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514</v>
      </c>
    </row>
    <row r="23" spans="1:36" customFormat="1" x14ac:dyDescent="0.25">
      <c r="A23" s="46" t="s">
        <v>26</v>
      </c>
      <c r="B23" s="18">
        <f>+B17+B19+B21</f>
        <v>1841.8400000000001</v>
      </c>
      <c r="C23" s="18">
        <f t="shared" si="5"/>
        <v>1231.8800000000001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3073.7200000000003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>
        <v>15.1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15.1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90.298000000000002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90.298000000000002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15.1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15.1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90.298000000000002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90.298000000000002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>
        <v>2318.02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2318.02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1589.47</v>
      </c>
      <c r="C53" s="43">
        <v>1392.91</v>
      </c>
      <c r="D53" s="43">
        <v>730.99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3713.37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6399.8300000000008</v>
      </c>
      <c r="C64" s="51">
        <f t="shared" ref="C64:AG64" si="21">+C15+C23+C31+C39+C47+C48+C49+C50+C51+C52+C53+C54+C55+C56+C57+C58+C59+C60+C61+C62+C63</f>
        <v>3161.5880000000002</v>
      </c>
      <c r="D64" s="51">
        <f t="shared" si="21"/>
        <v>991.99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10553.408000000001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6392.42</v>
      </c>
      <c r="C67" s="55">
        <f t="shared" ref="C67:L67" si="23">C12</f>
        <v>3156.45</v>
      </c>
      <c r="D67" s="55">
        <f t="shared" si="23"/>
        <v>991.2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10540.07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6392.42</v>
      </c>
      <c r="C69" s="57">
        <f t="shared" ref="C69:AG69" si="25">+C67+C68</f>
        <v>3156.45</v>
      </c>
      <c r="D69" s="57">
        <f t="shared" si="25"/>
        <v>991.2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10540.07</v>
      </c>
    </row>
    <row r="70" spans="1:34" customFormat="1" ht="15" customHeight="1" x14ac:dyDescent="0.25">
      <c r="A70" s="56" t="s">
        <v>95</v>
      </c>
      <c r="B70" s="55">
        <f t="shared" ref="B70:AG70" si="26">+B64-B69</f>
        <v>7.410000000000764</v>
      </c>
      <c r="C70" s="55">
        <f t="shared" si="26"/>
        <v>5.1380000000003747</v>
      </c>
      <c r="D70" s="55">
        <f t="shared" si="26"/>
        <v>0.78999999999996362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13.338000000001102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64" sqref="A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44758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535.48</v>
      </c>
      <c r="C12" s="25">
        <v>1148.52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1684</v>
      </c>
      <c r="AI12" s="25">
        <v>1672.75</v>
      </c>
      <c r="AJ12" s="66">
        <f>+AI12-AH12</f>
        <v>-11.25</v>
      </c>
    </row>
    <row r="13" spans="1:36" ht="19.5" customHeight="1" x14ac:dyDescent="0.25">
      <c r="A13" s="24" t="s">
        <v>117</v>
      </c>
      <c r="B13" s="25"/>
      <c r="C13" s="25">
        <v>12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12</v>
      </c>
      <c r="AI13" s="25"/>
      <c r="AJ13" s="66">
        <f>+AI13-AH13</f>
        <v>-12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128</v>
      </c>
      <c r="C15" s="22">
        <v>72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200</v>
      </c>
    </row>
    <row r="16" spans="1:36" s="31" customFormat="1" x14ac:dyDescent="0.25">
      <c r="A16" s="29" t="s">
        <v>20</v>
      </c>
      <c r="B16" s="30">
        <v>26</v>
      </c>
      <c r="C16" s="30">
        <v>46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72</v>
      </c>
      <c r="AJ16" s="67"/>
    </row>
    <row r="17" spans="1:36" customFormat="1" x14ac:dyDescent="0.25">
      <c r="A17" s="45" t="s">
        <v>27</v>
      </c>
      <c r="B17" s="21">
        <f>B16*$B$8</f>
        <v>155.48000000000002</v>
      </c>
      <c r="C17" s="21">
        <f>C16*$B$8</f>
        <v>275.08000000000004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430.56000000000006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26</v>
      </c>
      <c r="C22" s="19">
        <f t="shared" ref="C22:AG23" si="5">+C16+C18+C20</f>
        <v>46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72</v>
      </c>
    </row>
    <row r="23" spans="1:36" customFormat="1" x14ac:dyDescent="0.25">
      <c r="A23" s="46" t="s">
        <v>26</v>
      </c>
      <c r="B23" s="18">
        <f>+B17+B19+B21</f>
        <v>155.48000000000002</v>
      </c>
      <c r="C23" s="18">
        <f t="shared" si="5"/>
        <v>275.08000000000004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430.56000000000006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203.01</v>
      </c>
      <c r="C49" s="43">
        <v>642.33000000000004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845.34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>
        <v>70.94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70.94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51.87</v>
      </c>
      <c r="C55" s="43">
        <v>101.26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153.13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538.36</v>
      </c>
      <c r="C64" s="51">
        <f t="shared" ref="C64:AG64" si="21">+C15+C23+C31+C39+C47+C48+C49+C50+C51+C52+C53+C54+C55+C56+C57+C58+C59+C60+C61+C62+C63</f>
        <v>1161.6100000000001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1699.9700000000003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535.48</v>
      </c>
      <c r="C67" s="55">
        <f t="shared" ref="C67:L67" si="23">C12</f>
        <v>1148.52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1684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12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12</v>
      </c>
    </row>
    <row r="69" spans="1:34" customFormat="1" x14ac:dyDescent="0.25">
      <c r="A69" s="56" t="s">
        <v>94</v>
      </c>
      <c r="B69" s="57">
        <f>+B67+B68</f>
        <v>535.48</v>
      </c>
      <c r="C69" s="57">
        <f t="shared" ref="C69:AG69" si="25">+C67+C68</f>
        <v>1160.52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1696</v>
      </c>
    </row>
    <row r="70" spans="1:34" customFormat="1" ht="15" customHeight="1" x14ac:dyDescent="0.25">
      <c r="A70" s="56" t="s">
        <v>95</v>
      </c>
      <c r="B70" s="55">
        <f t="shared" ref="B70:AG70" si="26">+B64-B69</f>
        <v>2.8799999999999955</v>
      </c>
      <c r="C70" s="55">
        <f t="shared" si="26"/>
        <v>1.0900000000001455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3.970000000000141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65" sqref="AH6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54</v>
      </c>
      <c r="C11" s="5" t="s">
        <v>53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1076.8699999999999</v>
      </c>
      <c r="C12" s="25">
        <v>849.57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1926.44</v>
      </c>
      <c r="AI12" s="25">
        <v>1926.44</v>
      </c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15.5</v>
      </c>
      <c r="C15" s="22">
        <v>49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64.5</v>
      </c>
    </row>
    <row r="16" spans="1:36" s="31" customFormat="1" x14ac:dyDescent="0.25">
      <c r="A16" s="29" t="s">
        <v>20</v>
      </c>
      <c r="B16" s="30">
        <v>57</v>
      </c>
      <c r="C16" s="30">
        <v>74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131</v>
      </c>
      <c r="AJ16" s="67"/>
    </row>
    <row r="17" spans="1:36" customFormat="1" x14ac:dyDescent="0.25">
      <c r="A17" s="45" t="s">
        <v>27</v>
      </c>
      <c r="B17" s="21">
        <f>B16*$B$8</f>
        <v>340.86</v>
      </c>
      <c r="C17" s="21">
        <f>C16*$B$8</f>
        <v>442.52000000000004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783.38000000000011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57</v>
      </c>
      <c r="C22" s="19">
        <f t="shared" ref="C22:AG23" si="5">+C16+C18+C20</f>
        <v>74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131</v>
      </c>
    </row>
    <row r="23" spans="1:36" customFormat="1" x14ac:dyDescent="0.25">
      <c r="A23" s="46" t="s">
        <v>26</v>
      </c>
      <c r="B23" s="18">
        <f>+B17+B19+B21</f>
        <v>340.86</v>
      </c>
      <c r="C23" s="18">
        <f t="shared" si="5"/>
        <v>442.52000000000004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783.38000000000011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>
        <v>20.7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20.7</v>
      </c>
    </row>
    <row r="33" spans="1:34" customFormat="1" x14ac:dyDescent="0.25">
      <c r="A33" s="45" t="s">
        <v>35</v>
      </c>
      <c r="B33" s="21">
        <f>B32*$B$8</f>
        <v>123.786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123.786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20.7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20.7</v>
      </c>
    </row>
    <row r="39" spans="1:34" customFormat="1" x14ac:dyDescent="0.25">
      <c r="A39" s="46" t="s">
        <v>42</v>
      </c>
      <c r="B39" s="18">
        <f>+B33+B35+B37</f>
        <v>123.786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123.786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558.13</v>
      </c>
      <c r="C49" s="43">
        <v>352.28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910.41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3.96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3.96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35.880000000000003</v>
      </c>
      <c r="C55" s="43">
        <v>5.98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41.86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1078.1160000000002</v>
      </c>
      <c r="C64" s="51">
        <f t="shared" ref="C64:AG64" si="21">+C15+C23+C31+C39+C47+C48+C49+C50+C51+C52+C53+C54+C55+C56+C57+C58+C59+C60+C61+C62+C63</f>
        <v>849.78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1927.8960000000002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N</v>
      </c>
      <c r="C66" s="53" t="str">
        <f>C11</f>
        <v>CAJA 1 D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1076.8699999999999</v>
      </c>
      <c r="C67" s="55">
        <f t="shared" ref="C67:L67" si="23">C12</f>
        <v>849.57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1926.44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1076.8699999999999</v>
      </c>
      <c r="C69" s="57">
        <f t="shared" ref="C69:AG69" si="25">+C67+C68</f>
        <v>849.57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1926.44</v>
      </c>
    </row>
    <row r="70" spans="1:34" customFormat="1" ht="15" customHeight="1" x14ac:dyDescent="0.25">
      <c r="A70" s="56" t="s">
        <v>95</v>
      </c>
      <c r="B70" s="55">
        <f t="shared" ref="B70:AG70" si="26">+B64-B69</f>
        <v>1.246000000000322</v>
      </c>
      <c r="C70" s="55">
        <f t="shared" si="26"/>
        <v>0.20999999999992269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1.4560000000002447</v>
      </c>
    </row>
    <row r="71" spans="1:34" ht="96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tabSelected="1"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E17" sqref="E1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1152.8499999999999</v>
      </c>
      <c r="C12" s="25">
        <v>2029.24</v>
      </c>
      <c r="D12" s="25">
        <v>4801.78</v>
      </c>
      <c r="E12" s="25">
        <v>7046.34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15030.21</v>
      </c>
      <c r="AI12" s="25">
        <v>14889.51</v>
      </c>
      <c r="AJ12" s="66">
        <f>+AI12-AH12</f>
        <v>-140.69999999999891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99</v>
      </c>
      <c r="C15" s="22">
        <v>120</v>
      </c>
      <c r="D15" s="22">
        <v>304.5</v>
      </c>
      <c r="E15" s="22">
        <v>421.5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945</v>
      </c>
    </row>
    <row r="16" spans="1:36" s="31" customFormat="1" x14ac:dyDescent="0.25">
      <c r="A16" s="29" t="s">
        <v>20</v>
      </c>
      <c r="B16" s="30">
        <v>47</v>
      </c>
      <c r="C16" s="30">
        <v>58</v>
      </c>
      <c r="D16" s="30">
        <v>305</v>
      </c>
      <c r="E16" s="30">
        <v>490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900</v>
      </c>
      <c r="AJ16" s="67"/>
    </row>
    <row r="17" spans="1:36" customFormat="1" x14ac:dyDescent="0.25">
      <c r="A17" s="45" t="s">
        <v>27</v>
      </c>
      <c r="B17" s="21">
        <f>B16*$B$8</f>
        <v>281.06</v>
      </c>
      <c r="C17" s="21">
        <f>C16*$B$8</f>
        <v>346.84000000000003</v>
      </c>
      <c r="D17" s="21">
        <f t="shared" ref="D17:AG17" si="2">D16*$B$8</f>
        <v>1823.9</v>
      </c>
      <c r="E17" s="21">
        <f t="shared" si="2"/>
        <v>2930.2000000000003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5382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47</v>
      </c>
      <c r="C22" s="19">
        <f t="shared" ref="C22:AG23" si="5">+C16+C18+C20</f>
        <v>58</v>
      </c>
      <c r="D22" s="19">
        <f t="shared" si="5"/>
        <v>305</v>
      </c>
      <c r="E22" s="19">
        <f t="shared" si="5"/>
        <v>490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900</v>
      </c>
    </row>
    <row r="23" spans="1:36" customFormat="1" x14ac:dyDescent="0.25">
      <c r="A23" s="46" t="s">
        <v>26</v>
      </c>
      <c r="B23" s="18">
        <f>+B17+B19+B21</f>
        <v>281.06</v>
      </c>
      <c r="C23" s="18">
        <f t="shared" si="5"/>
        <v>346.84000000000003</v>
      </c>
      <c r="D23" s="18">
        <f t="shared" si="5"/>
        <v>1823.9</v>
      </c>
      <c r="E23" s="18">
        <f t="shared" si="5"/>
        <v>2930.2000000000003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5382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774.22</v>
      </c>
      <c r="C49" s="43">
        <v>1567.54</v>
      </c>
      <c r="D49" s="43">
        <v>2295.0300000000002</v>
      </c>
      <c r="E49" s="43">
        <v>3380.07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8016.8600000000006</v>
      </c>
    </row>
    <row r="50" spans="1:34" x14ac:dyDescent="0.25">
      <c r="A50" s="17" t="s">
        <v>1</v>
      </c>
      <c r="B50" s="43"/>
      <c r="C50" s="43"/>
      <c r="D50" s="43"/>
      <c r="E50" s="43">
        <v>293.02</v>
      </c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293.02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>
        <v>322.26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322.26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>
        <v>60.55</v>
      </c>
      <c r="E55" s="43">
        <v>35</v>
      </c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95.55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1154.28</v>
      </c>
      <c r="C64" s="51">
        <f t="shared" ref="C64:AG64" si="21">+C15+C23+C31+C39+C47+C48+C49+C50+C51+C52+C53+C54+C55+C56+C57+C58+C59+C60+C61+C62+C63</f>
        <v>2034.38</v>
      </c>
      <c r="D64" s="51">
        <f t="shared" si="21"/>
        <v>4806.2400000000007</v>
      </c>
      <c r="E64" s="51">
        <f t="shared" si="21"/>
        <v>7059.7900000000009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15054.690000000002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1 N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1152.8499999999999</v>
      </c>
      <c r="C67" s="55">
        <f t="shared" ref="C67:L67" si="23">C12</f>
        <v>2029.24</v>
      </c>
      <c r="D67" s="55">
        <f t="shared" si="23"/>
        <v>4801.78</v>
      </c>
      <c r="E67" s="55">
        <f t="shared" si="23"/>
        <v>7046.34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15030.21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1152.8499999999999</v>
      </c>
      <c r="C69" s="57">
        <f t="shared" ref="C69:AG69" si="25">+C67+C68</f>
        <v>2029.24</v>
      </c>
      <c r="D69" s="57">
        <f t="shared" si="25"/>
        <v>4801.78</v>
      </c>
      <c r="E69" s="57">
        <f t="shared" si="25"/>
        <v>7046.34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15030.21</v>
      </c>
    </row>
    <row r="70" spans="1:34" customFormat="1" ht="15" customHeight="1" x14ac:dyDescent="0.25">
      <c r="A70" s="56" t="s">
        <v>95</v>
      </c>
      <c r="B70" s="55">
        <f t="shared" ref="B70:AG70" si="26">+B64-B69</f>
        <v>1.4300000000000637</v>
      </c>
      <c r="C70" s="55">
        <f t="shared" si="26"/>
        <v>5.1400000000001</v>
      </c>
      <c r="D70" s="55">
        <f t="shared" si="26"/>
        <v>4.4600000000009459</v>
      </c>
      <c r="E70" s="55">
        <f t="shared" si="26"/>
        <v>13.450000000000728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24.480000000001837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2022-08-18T14:07:17Z</dcterms:modified>
</cp:coreProperties>
</file>