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7155" windowHeight="11040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E47" i="40"/>
  <c r="AB39" i="40"/>
  <c r="AA47" i="40"/>
  <c r="AD39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J39" i="40" l="1"/>
  <c r="H39" i="40"/>
  <c r="K47" i="40"/>
  <c r="I47" i="40"/>
  <c r="G47" i="40"/>
  <c r="G23" i="40"/>
  <c r="F39" i="40"/>
  <c r="E23" i="40"/>
  <c r="L39" i="40"/>
  <c r="E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G64" i="40" l="1"/>
  <c r="G70" i="40" s="1"/>
  <c r="K64" i="40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<sst xmlns="http://schemas.openxmlformats.org/spreadsheetml/2006/main" count="734" uniqueCount="129">
  <si>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</si>
  <si>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</si>
  <si>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</si>
  <si>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</si>
  <si>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</si>
  <si>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</si>
  <si>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</si>
  <si>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</si>
  <si>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</si>
  <si>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</si>
  <si>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</si>
  <si>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</si>
  <si>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</si>
  <si>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</si>
  <si>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</si>
  <si>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</si>
  <si>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</si>
  <si>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</si>
  <si>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</si>
  <si>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</si>
  <si>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</si>
  <si>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</si>
  <si>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</si>
  <si>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</si>
  <si>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</si>
  <si>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</si>
  <si>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</si>
  <si>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</si>
  <si>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</si>
  <si>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</si>
  <si>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</si>
  <si>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</si>
  <si>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</si>
  <si>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</si>
  <si>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</si>
  <si>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</si>
  <si>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</si>
  <si>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</si>
  <si>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</si>
  <si>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</si>
  <si>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</si>
  <si>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</si>
  <si>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</si>
  <si>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</si>
  <si>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</si>
  <si>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</si>
  <si>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</si>
  <si>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</si>
  <si>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</si>
  <si>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</si>
  <si>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</si>
  <si>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</si>
  <si>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</si>
  <si>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</si>
  <si>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</si>
  <si>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</si>
  <si>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</si>
  <si>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</si>
  <si>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</si>
  <si>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</si>
  <si>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</si>
  <si>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</si>
  <si>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</si>
  <si>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</si>
  <si>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</si>
  <si>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</si>
  <si>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</si>
  <si>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</si>
  <si>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</si>
  <si>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</si>
  <si>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</si>
  <si>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</si>
  <si>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</si>
  <si>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</si>
  <si>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</si>
  <si>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</si>
  <si>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</si>
  <si>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</si>
  <si>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</si>
  <si>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</si>
  <si>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</si>
  <si>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</si>
  <si>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</si>
  <si>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</si>
  <si>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</si>
  <si>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</si>
  <si>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</si>
  <si>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</si>
  <si>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</si>
  <si>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</si>
  <si>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</si>
  <si>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</si>
  <si>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</si>
  <si>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</si>
  <si>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</si>
  <si>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</si>
  <si>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</si>
  <si>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</si>
  <si>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</si>
  <si>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</si>
  <si>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</si>
  <si>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</si>
  <si>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</si>
  <si>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</si>
  <si>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</si>
  <si>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</si>
  <si>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</si>
  <si>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</si>
  <si>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</si>
  <si>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</si>
  <si>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</si>
  <si>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</si>
  <si>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</si>
  <si>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</si>
  <si>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</si>
  <si>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</si>
  <si>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</si>
  <si>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</si>
  <si>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</si>
  <si>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</si>
  <si>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</si>
  <si>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</si>
  <si>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</si>
  <si>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EN EL SISTEMA SE </t>
  </si>
  <si>
    <t>CARGARON 166.53BS</t>
  </si>
  <si>
    <t>DE MAS EN EL EFECTIV</t>
  </si>
  <si>
    <t>5.00 PERIODICO</t>
  </si>
  <si>
    <t>71.00F/C</t>
  </si>
  <si>
    <t>38.50F/C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</si>
</sst>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55234.45</v>
      </c>
      <c r="C2" s="42">
        <f>MODELO!AH12</f>
        <v>28832.5</v>
      </c>
      <c r="D2" s="42">
        <f>EXQUISITECES!AH12</f>
        <v>6163.29</v>
      </c>
      <c r="E2" s="42">
        <f>HOYADA!AH12</f>
        <v>7798.74</v>
      </c>
      <c r="F2" s="42">
        <f>FARMASTOP!AH12</f>
        <v>2298.89</v>
      </c>
      <c r="G2" s="42">
        <f>BOCAS!AH12</f>
        <v>1957.28</v>
      </c>
      <c r="H2" s="42">
        <f>LAGUNETICA!AH12</f>
        <v>12943.25</v>
      </c>
      <c r="I2" s="42">
        <f>SANANTONIO!AH12</f>
        <v>0</v>
      </c>
      <c r="J2" s="42">
        <f>SUM(B2:I2)</f>
        <v>115228.4</v>
      </c>
    </row>
    <row r="3" spans="1:10" x14ac:dyDescent="0.25">
      <c r="A3" s="45" t="s">
        <v>0</v>
      </c>
      <c r="B3" s="42">
        <f>AUTOMERCADO!AH15</f>
        <v>1192</v>
      </c>
      <c r="C3" s="42">
        <f>MODELO!AH15</f>
        <v>932.5</v>
      </c>
      <c r="D3" s="42">
        <f>EXQUISITECES!AH15</f>
        <v>200.5</v>
      </c>
      <c r="E3" s="42">
        <f>HOYADA!AH15</f>
        <v>1817.5</v>
      </c>
      <c r="F3" s="42">
        <f>FARMASTOP!AH15</f>
        <v>144</v>
      </c>
      <c r="G3" s="42">
        <f>BOCAS!AH15</f>
        <v>270.5</v>
      </c>
      <c r="H3" s="42">
        <f>LAGUNETICA!AH15</f>
        <v>1181.5</v>
      </c>
      <c r="I3" s="42">
        <f>SANANTONIO!AH15</f>
        <v>0</v>
      </c>
      <c r="J3" s="42">
        <f t="shared" ref="J3:J52" si="0">SUM(B3:I3)</f>
        <v>5738.5</v>
      </c>
    </row>
    <row r="4" spans="1:10" x14ac:dyDescent="0.25">
      <c r="A4" s="70" t="s">
        <v>20</v>
      </c>
      <c r="B4" s="42">
        <f>AUTOMERCADO!AH16</f>
        <v>1480</v>
      </c>
      <c r="C4" s="42">
        <f>MODELO!AH16</f>
        <v>603</v>
      </c>
      <c r="D4" s="42">
        <f>EXQUISITECES!AH16</f>
        <v>75</v>
      </c>
      <c r="E4" s="42">
        <f>HOYADA!AH16</f>
        <v>0</v>
      </c>
      <c r="F4" s="42">
        <f>FARMASTOP!AH16</f>
        <v>45</v>
      </c>
      <c r="G4" s="42">
        <f>BOCAS!AH16</f>
        <v>126</v>
      </c>
      <c r="H4" s="42">
        <f>LAGUNETICA!AH16</f>
        <v>250</v>
      </c>
      <c r="I4" s="42">
        <f>SANANTONIO!AH16</f>
        <v>0</v>
      </c>
      <c r="J4" s="42">
        <f t="shared" si="0"/>
        <v>2579</v>
      </c>
    </row>
    <row r="5" spans="1:10" x14ac:dyDescent="0.25">
      <c r="A5" s="45" t="s">
        <v>27</v>
      </c>
      <c r="B5" s="42">
        <f>AUTOMERCADO!AH17</f>
        <v>8850.4000000000015</v>
      </c>
      <c r="C5" s="42">
        <f>MODELO!AH17</f>
        <v>3605.9400000000005</v>
      </c>
      <c r="D5" s="42">
        <f>EXQUISITECES!AH17</f>
        <v>448.5</v>
      </c>
      <c r="E5" s="42">
        <f>HOYADA!AH17</f>
        <v>0</v>
      </c>
      <c r="F5" s="42">
        <f>FARMASTOP!AH17</f>
        <v>269.10000000000002</v>
      </c>
      <c r="G5" s="42">
        <f>BOCAS!AH17</f>
        <v>753.48</v>
      </c>
      <c r="H5" s="42">
        <f>LAGUNETICA!AH17</f>
        <v>1495.0000000000002</v>
      </c>
      <c r="I5" s="42">
        <f>SANANTONIO!AH17</f>
        <v>0</v>
      </c>
      <c r="J5" s="42">
        <f t="shared" si="0"/>
        <v>15422.420000000002</v>
      </c>
    </row>
    <row r="6" spans="1:10" x14ac:dyDescent="0.25">
      <c r="A6" s="70" t="s">
        <v>23</v>
      </c>
      <c r="B6" s="42">
        <f>AUTOMERCADO!AH18</f>
        <v>1413</v>
      </c>
      <c r="C6" s="42">
        <f>MODELO!AH18</f>
        <v>1058</v>
      </c>
      <c r="D6" s="42">
        <f>EXQUISITECES!AH18</f>
        <v>234</v>
      </c>
      <c r="E6" s="42">
        <f>HOYADA!AH18</f>
        <v>483</v>
      </c>
      <c r="F6" s="42">
        <f>FARMASTOP!AH18</f>
        <v>71</v>
      </c>
      <c r="G6" s="42">
        <f>BOCAS!AH18</f>
        <v>0</v>
      </c>
      <c r="H6" s="42">
        <f>LAGUNETICA!AH18</f>
        <v>462</v>
      </c>
      <c r="I6" s="42">
        <f>SANANTONIO!AH18</f>
        <v>0</v>
      </c>
      <c r="J6" s="42">
        <f t="shared" si="0"/>
        <v>3721</v>
      </c>
    </row>
    <row r="7" spans="1:10" x14ac:dyDescent="0.25">
      <c r="A7" s="45" t="s">
        <v>27</v>
      </c>
      <c r="B7" s="42">
        <f>AUTOMERCADO!AH19</f>
        <v>8435.6099999999988</v>
      </c>
      <c r="C7" s="42">
        <f>MODELO!AH19</f>
        <v>6316.2599999999993</v>
      </c>
      <c r="D7" s="42">
        <f>EXQUISITECES!AH19</f>
        <v>1396.98</v>
      </c>
      <c r="E7" s="42">
        <f>HOYADA!AH19</f>
        <v>2883.51</v>
      </c>
      <c r="F7" s="42">
        <f>FARMASTOP!AH19</f>
        <v>423.87</v>
      </c>
      <c r="G7" s="42">
        <f>BOCAS!AH19</f>
        <v>0</v>
      </c>
      <c r="H7" s="42">
        <f>LAGUNETICA!AH19</f>
        <v>2758.1400000000003</v>
      </c>
      <c r="I7" s="42">
        <f>SANANTONIO!AH19</f>
        <v>0</v>
      </c>
      <c r="J7" s="42">
        <f t="shared" si="0"/>
        <v>22214.37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2893</v>
      </c>
      <c r="C10" s="42">
        <f>MODELO!AH22</f>
        <v>1661</v>
      </c>
      <c r="D10" s="42">
        <f>EXQUISITECES!AH22</f>
        <v>309</v>
      </c>
      <c r="E10" s="42">
        <f>HOYADA!AH22</f>
        <v>483</v>
      </c>
      <c r="F10" s="42">
        <f>FARMASTOP!AH22</f>
        <v>116</v>
      </c>
      <c r="G10" s="42">
        <f>BOCAS!AH22</f>
        <v>126</v>
      </c>
      <c r="H10" s="42">
        <f>LAGUNETICA!AH22</f>
        <v>712</v>
      </c>
      <c r="I10" s="42">
        <f>SANANTONIO!AH22</f>
        <v>0</v>
      </c>
      <c r="J10" s="42">
        <f t="shared" si="0"/>
        <v>6300</v>
      </c>
    </row>
    <row r="11" spans="1:10" x14ac:dyDescent="0.25">
      <c r="A11" s="46" t="s">
        <v>26</v>
      </c>
      <c r="B11" s="42">
        <f>AUTOMERCADO!AH23</f>
        <v>17286.010000000002</v>
      </c>
      <c r="C11" s="42">
        <f>MODELO!AH23</f>
        <v>9922.1999999999989</v>
      </c>
      <c r="D11" s="42">
        <f>EXQUISITECES!AH23</f>
        <v>1845.48</v>
      </c>
      <c r="E11" s="42">
        <f>HOYADA!AH23</f>
        <v>2883.51</v>
      </c>
      <c r="F11" s="42">
        <f>FARMASTOP!AH23</f>
        <v>692.97</v>
      </c>
      <c r="G11" s="42">
        <f>BOCAS!AH23</f>
        <v>753.48</v>
      </c>
      <c r="H11" s="42">
        <f>LAGUNETICA!AH23</f>
        <v>4253.1400000000003</v>
      </c>
      <c r="I11" s="42">
        <f>SANANTONIO!AH23</f>
        <v>0</v>
      </c>
      <c r="J11" s="42">
        <f t="shared" si="0"/>
        <v>37636.79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50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50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304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304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50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50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304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304</v>
      </c>
    </row>
    <row r="20" spans="1:10" x14ac:dyDescent="0.25">
      <c r="A20" s="45" t="s">
        <v>34</v>
      </c>
      <c r="B20" s="42">
        <f>AUTOMERCADO!AH32</f>
        <v>174.8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3.98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178.78</v>
      </c>
    </row>
    <row r="21" spans="1:10" x14ac:dyDescent="0.25">
      <c r="A21" s="45" t="s">
        <v>35</v>
      </c>
      <c r="B21" s="42">
        <f>AUTOMERCADO!AH33</f>
        <v>1045.3040000000001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23.800400000000003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1069.1044000000002</v>
      </c>
    </row>
    <row r="22" spans="1:10" x14ac:dyDescent="0.25">
      <c r="A22" s="45" t="s">
        <v>36</v>
      </c>
      <c r="B22" s="42">
        <f>AUTOMERCADO!AH34</f>
        <v>153.26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25.1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178.35999999999999</v>
      </c>
    </row>
    <row r="23" spans="1:10" x14ac:dyDescent="0.25">
      <c r="A23" s="45" t="s">
        <v>35</v>
      </c>
      <c r="B23" s="42">
        <f>AUTOMERCADO!AH35</f>
        <v>914.96219999999994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149.84700000000001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1064.8091999999999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328.06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29.080000000000002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357.14</v>
      </c>
    </row>
    <row r="27" spans="1:10" x14ac:dyDescent="0.25">
      <c r="A27" s="46" t="s">
        <v>42</v>
      </c>
      <c r="B27" s="42">
        <f>AUTOMERCADO!AH39</f>
        <v>1960.2661999999998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173.6474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2133.9135999999999</v>
      </c>
    </row>
    <row r="28" spans="1:10" x14ac:dyDescent="0.25">
      <c r="A28" s="45" t="s">
        <v>43</v>
      </c>
      <c r="B28" s="42">
        <f>AUTOMERCADO!AH40</f>
        <v>78.45</v>
      </c>
      <c r="C28" s="42">
        <f>MODELO!AH40</f>
        <v>4.26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82.710000000000008</v>
      </c>
    </row>
    <row r="29" spans="1:10" x14ac:dyDescent="0.25">
      <c r="A29" s="45" t="s">
        <v>44</v>
      </c>
      <c r="B29" s="42">
        <f>AUTOMERCADO!AH41</f>
        <v>469.13099999999997</v>
      </c>
      <c r="C29" s="42">
        <f>MODELO!AH41</f>
        <v>25.474800000000002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494.60579999999999</v>
      </c>
    </row>
    <row r="30" spans="1:10" x14ac:dyDescent="0.25">
      <c r="A30" s="45" t="s">
        <v>45</v>
      </c>
      <c r="B30" s="42">
        <f>AUTOMERCADO!AH42</f>
        <v>296.59000000000003</v>
      </c>
      <c r="C30" s="42">
        <f>MODELO!AH42</f>
        <v>34.93</v>
      </c>
      <c r="D30" s="42">
        <f>EXQUISITECES!AH42</f>
        <v>19.7</v>
      </c>
      <c r="E30" s="42">
        <f>HOYADA!AH42</f>
        <v>65.349999999999994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416.57000000000005</v>
      </c>
    </row>
    <row r="31" spans="1:10" x14ac:dyDescent="0.25">
      <c r="A31" s="45" t="s">
        <v>44</v>
      </c>
      <c r="B31" s="42">
        <f>AUTOMERCADO!AH43</f>
        <v>1770.6423</v>
      </c>
      <c r="C31" s="42">
        <f>MODELO!AH43</f>
        <v>208.53209999999999</v>
      </c>
      <c r="D31" s="42">
        <f>EXQUISITECES!AH43</f>
        <v>117.60899999999999</v>
      </c>
      <c r="E31" s="42">
        <f>HOYADA!AH43</f>
        <v>390.1395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2486.9228999999996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375.04</v>
      </c>
      <c r="C34" s="42">
        <f>MODELO!AH46</f>
        <v>39.19</v>
      </c>
      <c r="D34" s="42">
        <f>EXQUISITECES!AH46</f>
        <v>19.7</v>
      </c>
      <c r="E34" s="42">
        <f>HOYADA!AH46</f>
        <v>65.349999999999994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499.28</v>
      </c>
    </row>
    <row r="35" spans="1:10" x14ac:dyDescent="0.25">
      <c r="A35" s="46" t="s">
        <v>48</v>
      </c>
      <c r="B35" s="42">
        <f>AUTOMERCADO!AH47</f>
        <v>2239.7732999999998</v>
      </c>
      <c r="C35" s="42">
        <f>MODELO!AH47</f>
        <v>234.0069</v>
      </c>
      <c r="D35" s="42">
        <f>EXQUISITECES!AH47</f>
        <v>117.60899999999999</v>
      </c>
      <c r="E35" s="42">
        <f>HOYADA!AH47</f>
        <v>390.1395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2981.5286999999998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30199.37</v>
      </c>
      <c r="C37" s="42">
        <f>MODELO!AH49</f>
        <v>12688.6</v>
      </c>
      <c r="D37" s="42">
        <f>EXQUISITECES!AH49</f>
        <v>3612.29</v>
      </c>
      <c r="E37" s="42">
        <f>HOYADA!AH49</f>
        <v>0</v>
      </c>
      <c r="F37" s="42">
        <f>FARMASTOP!AH49</f>
        <v>1163.3899999999999</v>
      </c>
      <c r="G37" s="42">
        <f>BOCAS!AH49</f>
        <v>879.88000000000011</v>
      </c>
      <c r="H37" s="42">
        <f>LAGUNETICA!AH49</f>
        <v>6902.83</v>
      </c>
      <c r="I37" s="42">
        <f>SANANTONIO!AH49</f>
        <v>0</v>
      </c>
      <c r="J37" s="42">
        <f t="shared" si="0"/>
        <v>55446.36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402.37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402.37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3007.6800000000003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3007.6800000000003</v>
      </c>
    </row>
    <row r="41" spans="1:10" x14ac:dyDescent="0.25">
      <c r="A41" s="71" t="s">
        <v>18</v>
      </c>
      <c r="B41" s="42">
        <f>AUTOMERCADO!AH53</f>
        <v>1519.6599999999999</v>
      </c>
      <c r="C41" s="42">
        <f>MODELO!AH53</f>
        <v>1450.67</v>
      </c>
      <c r="D41" s="42">
        <f>EXQUISITECES!AH53</f>
        <v>73.069999999999993</v>
      </c>
      <c r="E41" s="42">
        <f>HOYADA!AH53</f>
        <v>1252.1899999999998</v>
      </c>
      <c r="F41" s="42">
        <f>FARMASTOP!AH53</f>
        <v>80.509999999999991</v>
      </c>
      <c r="G41" s="42">
        <f>BOCAS!AH53</f>
        <v>0</v>
      </c>
      <c r="H41" s="42">
        <f>LAGUNETICA!AH53</f>
        <v>429.30000000000007</v>
      </c>
      <c r="I41" s="42">
        <f>SANANTONIO!AH53</f>
        <v>0</v>
      </c>
      <c r="J41" s="42">
        <f t="shared" si="0"/>
        <v>4805.4000000000005</v>
      </c>
    </row>
    <row r="42" spans="1:10" x14ac:dyDescent="0.25">
      <c r="A42" s="71" t="s">
        <v>114</v>
      </c>
      <c r="B42" s="42">
        <f>AUTOMERCADO!AH54</f>
        <v>143</v>
      </c>
      <c r="C42" s="42">
        <f>MODELO!AH54</f>
        <v>182.18</v>
      </c>
      <c r="D42" s="42">
        <f>EXQUISITECES!AH54</f>
        <v>66.540000000000006</v>
      </c>
      <c r="E42" s="42">
        <f>HOYADA!AH54</f>
        <v>767.57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1159.29</v>
      </c>
    </row>
    <row r="43" spans="1:10" x14ac:dyDescent="0.25">
      <c r="A43" s="71" t="s">
        <v>52</v>
      </c>
      <c r="B43" s="42">
        <f>AUTOMERCADO!AH55</f>
        <v>772.7700000000001</v>
      </c>
      <c r="C43" s="42">
        <f>MODELO!AH55</f>
        <v>322.13</v>
      </c>
      <c r="D43" s="42">
        <f>EXQUISITECES!AH55</f>
        <v>242.7</v>
      </c>
      <c r="E43" s="42">
        <f>HOYADA!AH55</f>
        <v>0</v>
      </c>
      <c r="F43" s="42">
        <f>FARMASTOP!AH55</f>
        <v>99.28</v>
      </c>
      <c r="G43" s="42">
        <f>BOCAS!AH55</f>
        <v>36.78</v>
      </c>
      <c r="H43" s="42">
        <f>LAGUNETICA!AH55</f>
        <v>206.63</v>
      </c>
      <c r="I43" s="42">
        <f>SANANTONIO!AH55</f>
        <v>0</v>
      </c>
      <c r="J43" s="42">
        <f t="shared" si="0"/>
        <v>1680.29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195.56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195.56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55312.849499999997</v>
      </c>
      <c r="C52" s="72">
        <f>MODELO!AH64</f>
        <v>28935.526899999997</v>
      </c>
      <c r="D52" s="72">
        <f>EXQUISITECES!AH64</f>
        <v>6158.1890000000003</v>
      </c>
      <c r="E52" s="72">
        <f>HOYADA!AH64</f>
        <v>7817.2795000000006</v>
      </c>
      <c r="F52" s="72">
        <f>FARMASTOP!AH64</f>
        <v>2353.7973999999999</v>
      </c>
      <c r="G52" s="72">
        <f>BOCAS!AH64</f>
        <v>1940.6399999999999</v>
      </c>
      <c r="H52" s="72">
        <f>LAGUNETICA!AH64</f>
        <v>12973.4</v>
      </c>
      <c r="I52" s="72">
        <f>SANANTONIO!AH64</f>
        <v>0</v>
      </c>
      <c r="J52" s="72">
        <f t="shared" si="0"/>
        <v>115491.68229999999</v>
      </c>
    </row>
    <row r="53" spans="1:10" x14ac:dyDescent="0.25">
      <c r="A53" s="54" t="s">
        <v>3</v>
      </c>
      <c r="B53" s="42">
        <f>B2</f>
        <v>55234.45</v>
      </c>
      <c r="C53" s="42">
        <f t="shared" ref="C53:I53" si="1">C2</f>
        <v>28832.5</v>
      </c>
      <c r="D53" s="42">
        <f t="shared" si="1"/>
        <v>6163.29</v>
      </c>
      <c r="E53" s="42">
        <f t="shared" si="1"/>
        <v>7798.74</v>
      </c>
      <c r="F53" s="42">
        <f t="shared" si="1"/>
        <v>2298.89</v>
      </c>
      <c r="G53" s="42">
        <f t="shared" si="1"/>
        <v>1957.28</v>
      </c>
      <c r="H53" s="42">
        <f t="shared" si="1"/>
        <v>12943.25</v>
      </c>
      <c r="I53" s="42">
        <f t="shared" si="1"/>
        <v>0</v>
      </c>
      <c r="J53" s="42">
        <f>J2</f>
        <v>115228.4</v>
      </c>
    </row>
    <row r="54" spans="1:10" x14ac:dyDescent="0.25">
      <c r="A54" s="56" t="s">
        <v>95</v>
      </c>
      <c r="B54" s="42">
        <f>+B52-B53</f>
        <v>78.399499999999534</v>
      </c>
      <c r="C54" s="42">
        <f t="shared" ref="C54:I54" si="2">+C52-C53</f>
        <v>103.02689999999711</v>
      </c>
      <c r="D54" s="42">
        <f t="shared" si="2"/>
        <v>-5.100999999999658</v>
      </c>
      <c r="E54" s="42">
        <f t="shared" si="2"/>
        <v>18.539500000000771</v>
      </c>
      <c r="F54" s="42">
        <f t="shared" si="2"/>
        <v>54.907400000000052</v>
      </c>
      <c r="G54" s="42">
        <f t="shared" si="2"/>
        <v>-16.6400000000001</v>
      </c>
      <c r="H54" s="42">
        <f t="shared" si="2"/>
        <v>30.149999999999636</v>
      </c>
      <c r="I54" s="42">
        <f t="shared" si="2"/>
        <v>0</v>
      </c>
      <c r="J54" s="42">
        <f>+J52-J53</f>
        <v>263.28229999999166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53" sqref="AI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75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80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6650.75</v>
      </c>
      <c r="C12" s="25">
        <v>4067.71</v>
      </c>
      <c r="D12" s="25">
        <v>168.86</v>
      </c>
      <c r="E12" s="25">
        <v>8738.92</v>
      </c>
      <c r="F12" s="25">
        <v>8916.82</v>
      </c>
      <c r="G12" s="25">
        <v>8977.99</v>
      </c>
      <c r="H12" s="25">
        <v>5664.99</v>
      </c>
      <c r="I12" s="25">
        <v>10693.87</v>
      </c>
      <c r="J12" s="25">
        <v>577.13</v>
      </c>
      <c r="K12" s="25">
        <v>777.41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55234.45</v>
      </c>
      <c r="AI12" s="25">
        <v>54634.28</v>
      </c>
      <c r="AJ12" s="66">
        <f>+AI12-AH12</f>
        <v>-600.16999999999825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222</v>
      </c>
      <c r="D15" s="22">
        <v>1.5</v>
      </c>
      <c r="E15" s="22">
        <v>24.5</v>
      </c>
      <c r="F15" s="22">
        <v>7</v>
      </c>
      <c r="G15" s="22">
        <v>24</v>
      </c>
      <c r="H15" s="22">
        <v>252.5</v>
      </c>
      <c r="I15" s="22">
        <v>525</v>
      </c>
      <c r="J15" s="22">
        <v>37</v>
      </c>
      <c r="K15" s="22">
        <v>98.5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1192</v>
      </c>
    </row>
    <row r="16" spans="1:36" s="31" customFormat="1" x14ac:dyDescent="0.25">
      <c r="A16" s="29" t="s">
        <v>20</v>
      </c>
      <c r="B16" s="30">
        <v>418</v>
      </c>
      <c r="C16" s="30"/>
      <c r="D16" s="30"/>
      <c r="E16" s="30">
        <v>141</v>
      </c>
      <c r="F16" s="30">
        <v>130</v>
      </c>
      <c r="G16" s="30">
        <v>326</v>
      </c>
      <c r="H16" s="30">
        <v>208</v>
      </c>
      <c r="I16" s="30">
        <v>256</v>
      </c>
      <c r="J16" s="30"/>
      <c r="K16" s="30">
        <v>1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1480</v>
      </c>
      <c r="AJ16" s="67"/>
    </row>
    <row r="17" spans="1:36" customFormat="1" x14ac:dyDescent="0.25">
      <c r="A17" s="45" t="s">
        <v>27</v>
      </c>
      <c r="B17" s="21">
        <f>B16*$B$8</f>
        <v>2499.6400000000003</v>
      </c>
      <c r="C17" s="21">
        <f>C16*$B$8</f>
        <v>0</v>
      </c>
      <c r="D17" s="21">
        <f t="shared" ref="D17:L17" si="2">D16*$B$8</f>
        <v>0</v>
      </c>
      <c r="E17" s="21">
        <f t="shared" si="2"/>
        <v>843.18000000000006</v>
      </c>
      <c r="F17" s="21">
        <f t="shared" si="2"/>
        <v>777.40000000000009</v>
      </c>
      <c r="G17" s="21">
        <f t="shared" si="2"/>
        <v>1949.4800000000002</v>
      </c>
      <c r="H17" s="21">
        <f t="shared" si="2"/>
        <v>1243.8400000000001</v>
      </c>
      <c r="I17" s="21">
        <f t="shared" si="2"/>
        <v>1530.88</v>
      </c>
      <c r="J17" s="21">
        <f t="shared" si="2"/>
        <v>0</v>
      </c>
      <c r="K17" s="21">
        <f t="shared" si="2"/>
        <v>5.98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8850.4000000000015</v>
      </c>
    </row>
    <row r="18" spans="1:36" s="31" customFormat="1" x14ac:dyDescent="0.25">
      <c r="A18" s="29" t="s">
        <v>23</v>
      </c>
      <c r="B18" s="32"/>
      <c r="C18" s="32">
        <v>126</v>
      </c>
      <c r="D18" s="32"/>
      <c r="E18" s="32">
        <v>267</v>
      </c>
      <c r="F18" s="32">
        <v>120</v>
      </c>
      <c r="G18" s="32">
        <v>151</v>
      </c>
      <c r="H18" s="32">
        <v>181</v>
      </c>
      <c r="I18" s="32">
        <v>497</v>
      </c>
      <c r="J18" s="32">
        <v>45</v>
      </c>
      <c r="K18" s="32">
        <v>26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1413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752.21999999999991</v>
      </c>
      <c r="D19" s="21">
        <f t="shared" si="5"/>
        <v>0</v>
      </c>
      <c r="E19" s="21">
        <f t="shared" si="5"/>
        <v>1593.99</v>
      </c>
      <c r="F19" s="21">
        <f t="shared" si="5"/>
        <v>716.4</v>
      </c>
      <c r="G19" s="21">
        <f t="shared" si="5"/>
        <v>901.46999999999991</v>
      </c>
      <c r="H19" s="21">
        <f t="shared" si="5"/>
        <v>1080.57</v>
      </c>
      <c r="I19" s="21">
        <f t="shared" si="5"/>
        <v>2967.0899999999997</v>
      </c>
      <c r="J19" s="21">
        <f t="shared" si="5"/>
        <v>268.64999999999998</v>
      </c>
      <c r="K19" s="21">
        <f t="shared" si="5"/>
        <v>155.22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8435.6099999999988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418</v>
      </c>
      <c r="C22" s="19">
        <f t="shared" ref="C22:L22" si="11">+C16+C18+C20</f>
        <v>126</v>
      </c>
      <c r="D22" s="19">
        <f t="shared" si="11"/>
        <v>0</v>
      </c>
      <c r="E22" s="19">
        <f t="shared" si="11"/>
        <v>408</v>
      </c>
      <c r="F22" s="19">
        <f t="shared" si="11"/>
        <v>250</v>
      </c>
      <c r="G22" s="19">
        <f t="shared" si="11"/>
        <v>477</v>
      </c>
      <c r="H22" s="19">
        <f t="shared" si="11"/>
        <v>389</v>
      </c>
      <c r="I22" s="19">
        <f t="shared" si="11"/>
        <v>753</v>
      </c>
      <c r="J22" s="19">
        <f t="shared" si="11"/>
        <v>45</v>
      </c>
      <c r="K22" s="19">
        <f t="shared" si="11"/>
        <v>27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2893</v>
      </c>
    </row>
    <row r="23" spans="1:36" customFormat="1" x14ac:dyDescent="0.25">
      <c r="A23" s="46" t="s">
        <v>26</v>
      </c>
      <c r="B23" s="18">
        <f>+B17+B19+B21</f>
        <v>2499.6400000000003</v>
      </c>
      <c r="C23" s="18">
        <f t="shared" ref="C23:L23" si="14">+C17+C19+C21</f>
        <v>752.21999999999991</v>
      </c>
      <c r="D23" s="18">
        <f t="shared" si="14"/>
        <v>0</v>
      </c>
      <c r="E23" s="18">
        <f t="shared" si="14"/>
        <v>2437.17</v>
      </c>
      <c r="F23" s="18">
        <f t="shared" si="14"/>
        <v>1493.8000000000002</v>
      </c>
      <c r="G23" s="18">
        <f t="shared" si="14"/>
        <v>2850.9500000000003</v>
      </c>
      <c r="H23" s="18">
        <f t="shared" si="14"/>
        <v>2324.41</v>
      </c>
      <c r="I23" s="18">
        <f t="shared" si="14"/>
        <v>4497.9699999999993</v>
      </c>
      <c r="J23" s="18">
        <f t="shared" si="14"/>
        <v>268.64999999999998</v>
      </c>
      <c r="K23" s="18">
        <f t="shared" si="14"/>
        <v>161.19999999999999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17286.010000000002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>
        <v>59.06</v>
      </c>
      <c r="F32" s="35">
        <v>48.74</v>
      </c>
      <c r="G32" s="35"/>
      <c r="H32" s="35">
        <v>22</v>
      </c>
      <c r="I32" s="35">
        <v>45</v>
      </c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174.8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353.17880000000002</v>
      </c>
      <c r="F33" s="21">
        <f t="shared" si="30"/>
        <v>291.46520000000004</v>
      </c>
      <c r="G33" s="21">
        <f t="shared" si="30"/>
        <v>0</v>
      </c>
      <c r="H33" s="21">
        <f t="shared" si="30"/>
        <v>131.56</v>
      </c>
      <c r="I33" s="21">
        <f t="shared" si="30"/>
        <v>269.10000000000002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1045.3040000000001</v>
      </c>
    </row>
    <row r="34" spans="1:34" x14ac:dyDescent="0.25">
      <c r="A34" s="13" t="s">
        <v>36</v>
      </c>
      <c r="B34" s="37"/>
      <c r="C34" s="37"/>
      <c r="D34" s="37"/>
      <c r="E34" s="37">
        <v>34.869999999999997</v>
      </c>
      <c r="F34" s="37">
        <v>80.97</v>
      </c>
      <c r="G34" s="37"/>
      <c r="H34" s="37"/>
      <c r="I34" s="37">
        <v>37.42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153.26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208.17389999999997</v>
      </c>
      <c r="F35" s="21">
        <f t="shared" si="33"/>
        <v>483.39089999999999</v>
      </c>
      <c r="G35" s="21">
        <f t="shared" si="33"/>
        <v>0</v>
      </c>
      <c r="H35" s="21">
        <f t="shared" si="33"/>
        <v>0</v>
      </c>
      <c r="I35" s="21">
        <f t="shared" si="33"/>
        <v>223.3974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914.96219999999994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93.93</v>
      </c>
      <c r="F38" s="19">
        <f t="shared" si="39"/>
        <v>129.71</v>
      </c>
      <c r="G38" s="19">
        <f t="shared" si="39"/>
        <v>0</v>
      </c>
      <c r="H38" s="19">
        <f t="shared" si="39"/>
        <v>22</v>
      </c>
      <c r="I38" s="19">
        <f t="shared" si="39"/>
        <v>82.42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328.06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561.35270000000003</v>
      </c>
      <c r="F39" s="18">
        <f t="shared" si="42"/>
        <v>774.85609999999997</v>
      </c>
      <c r="G39" s="18">
        <f t="shared" si="42"/>
        <v>0</v>
      </c>
      <c r="H39" s="18">
        <f t="shared" si="42"/>
        <v>131.56</v>
      </c>
      <c r="I39" s="18">
        <f t="shared" si="42"/>
        <v>492.49740000000003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1960.2661999999998</v>
      </c>
    </row>
    <row r="40" spans="1:34" x14ac:dyDescent="0.25">
      <c r="A40" s="13" t="s">
        <v>43</v>
      </c>
      <c r="B40" s="35"/>
      <c r="C40" s="35"/>
      <c r="D40" s="35"/>
      <c r="E40" s="35">
        <v>50.69</v>
      </c>
      <c r="F40" s="35"/>
      <c r="G40" s="35"/>
      <c r="H40" s="35">
        <v>18.62</v>
      </c>
      <c r="I40" s="35">
        <v>9.14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78.45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303.12619999999998</v>
      </c>
      <c r="F41" s="21">
        <f t="shared" si="45"/>
        <v>0</v>
      </c>
      <c r="G41" s="21">
        <f t="shared" si="45"/>
        <v>0</v>
      </c>
      <c r="H41" s="21">
        <f t="shared" si="45"/>
        <v>111.34760000000001</v>
      </c>
      <c r="I41" s="21">
        <f t="shared" si="45"/>
        <v>54.65720000000001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469.13099999999997</v>
      </c>
    </row>
    <row r="42" spans="1:34" x14ac:dyDescent="0.25">
      <c r="A42" s="13" t="s">
        <v>45</v>
      </c>
      <c r="B42" s="37"/>
      <c r="C42" s="37">
        <v>92.92</v>
      </c>
      <c r="D42" s="37"/>
      <c r="E42" s="37">
        <v>33.659999999999997</v>
      </c>
      <c r="F42" s="37">
        <v>142.59</v>
      </c>
      <c r="G42" s="37"/>
      <c r="H42" s="37"/>
      <c r="I42" s="37">
        <v>27.42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296.59000000000003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554.73239999999998</v>
      </c>
      <c r="D43" s="21">
        <f t="shared" si="48"/>
        <v>0</v>
      </c>
      <c r="E43" s="21">
        <f t="shared" si="48"/>
        <v>200.95019999999997</v>
      </c>
      <c r="F43" s="21">
        <f t="shared" si="48"/>
        <v>851.26229999999998</v>
      </c>
      <c r="G43" s="21">
        <f t="shared" si="48"/>
        <v>0</v>
      </c>
      <c r="H43" s="21">
        <f t="shared" si="48"/>
        <v>0</v>
      </c>
      <c r="I43" s="21">
        <f t="shared" si="48"/>
        <v>163.69740000000002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1770.6423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92.92</v>
      </c>
      <c r="D46" s="19">
        <f t="shared" si="54"/>
        <v>0</v>
      </c>
      <c r="E46" s="19">
        <f t="shared" si="54"/>
        <v>84.35</v>
      </c>
      <c r="F46" s="19">
        <f t="shared" si="54"/>
        <v>142.59</v>
      </c>
      <c r="G46" s="19">
        <f t="shared" si="54"/>
        <v>0</v>
      </c>
      <c r="H46" s="19">
        <f t="shared" si="54"/>
        <v>18.62</v>
      </c>
      <c r="I46" s="19">
        <f t="shared" si="54"/>
        <v>36.56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375.04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554.73239999999998</v>
      </c>
      <c r="D47" s="18">
        <f t="shared" si="57"/>
        <v>0</v>
      </c>
      <c r="E47" s="18">
        <f t="shared" si="57"/>
        <v>504.07639999999992</v>
      </c>
      <c r="F47" s="18">
        <f t="shared" si="57"/>
        <v>851.26229999999998</v>
      </c>
      <c r="G47" s="18">
        <f t="shared" si="57"/>
        <v>0</v>
      </c>
      <c r="H47" s="18">
        <f t="shared" si="57"/>
        <v>111.34760000000001</v>
      </c>
      <c r="I47" s="18">
        <f t="shared" si="57"/>
        <v>218.35460000000003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2239.7732999999998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3067.21</v>
      </c>
      <c r="C49" s="43">
        <v>2373.5300000000002</v>
      </c>
      <c r="D49" s="43">
        <v>167.36</v>
      </c>
      <c r="E49" s="43">
        <v>4980.25</v>
      </c>
      <c r="F49" s="43">
        <v>5563.45</v>
      </c>
      <c r="G49" s="43">
        <v>5627.02</v>
      </c>
      <c r="H49" s="43">
        <v>2733.65</v>
      </c>
      <c r="I49" s="43">
        <v>4922.4799999999996</v>
      </c>
      <c r="J49" s="43">
        <v>272.12</v>
      </c>
      <c r="K49" s="43">
        <v>492.3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30199.37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796.43</v>
      </c>
      <c r="C53" s="43">
        <v>167.6</v>
      </c>
      <c r="D53" s="43"/>
      <c r="E53" s="43">
        <v>41.88</v>
      </c>
      <c r="F53" s="43">
        <v>107.62</v>
      </c>
      <c r="G53" s="43">
        <v>290.13</v>
      </c>
      <c r="H53" s="43">
        <v>116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1519.6599999999999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143</v>
      </c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143</v>
      </c>
    </row>
    <row r="55" spans="1:34" x14ac:dyDescent="0.25">
      <c r="A55" s="17" t="s">
        <v>52</v>
      </c>
      <c r="B55" s="43">
        <v>333.99</v>
      </c>
      <c r="C55" s="43"/>
      <c r="D55" s="43"/>
      <c r="E55" s="43">
        <v>192.93</v>
      </c>
      <c r="F55" s="43">
        <v>122.67</v>
      </c>
      <c r="G55" s="43">
        <v>45.07</v>
      </c>
      <c r="H55" s="43"/>
      <c r="I55" s="43">
        <v>48.28</v>
      </c>
      <c r="J55" s="43"/>
      <c r="K55" s="43">
        <v>29.83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772.7700000000001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6697.27</v>
      </c>
      <c r="C64" s="51">
        <f t="shared" ref="C64:AG64" si="61">+C15+C23+C31+C39+C47+C48+C49+C50+C51+C52+C53+C54+C55+C56+C57+C58+C59+C60+C61+C62+C63</f>
        <v>4070.0823999999998</v>
      </c>
      <c r="D64" s="51">
        <f t="shared" si="61"/>
        <v>168.86</v>
      </c>
      <c r="E64" s="51">
        <f t="shared" si="61"/>
        <v>8742.1590999999989</v>
      </c>
      <c r="F64" s="51">
        <f t="shared" si="61"/>
        <v>8920.6584000000003</v>
      </c>
      <c r="G64" s="51">
        <f t="shared" si="61"/>
        <v>8980.17</v>
      </c>
      <c r="H64" s="51">
        <f t="shared" si="61"/>
        <v>5669.4675999999999</v>
      </c>
      <c r="I64" s="51">
        <f t="shared" si="61"/>
        <v>10704.582</v>
      </c>
      <c r="J64" s="51">
        <f t="shared" si="61"/>
        <v>577.77</v>
      </c>
      <c r="K64" s="51">
        <f t="shared" si="61"/>
        <v>781.83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55312.849499999997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12 D</v>
      </c>
      <c r="E66" s="53" t="str">
        <f t="shared" si="62"/>
        <v>CAJA 1 N</v>
      </c>
      <c r="F66" s="53" t="str">
        <f t="shared" si="62"/>
        <v>CAJA 2 N</v>
      </c>
      <c r="G66" s="53" t="str">
        <f t="shared" si="62"/>
        <v>CAJA 3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6 N</v>
      </c>
      <c r="K66" s="53" t="str">
        <f t="shared" si="62"/>
        <v>CAJA 14 N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6650.75</v>
      </c>
      <c r="C67" s="55">
        <f t="shared" ref="C67:L67" si="63">C12</f>
        <v>4067.71</v>
      </c>
      <c r="D67" s="55">
        <f t="shared" si="63"/>
        <v>168.86</v>
      </c>
      <c r="E67" s="55">
        <f t="shared" si="63"/>
        <v>8738.92</v>
      </c>
      <c r="F67" s="55">
        <f t="shared" si="63"/>
        <v>8916.82</v>
      </c>
      <c r="G67" s="55">
        <f t="shared" si="63"/>
        <v>8977.99</v>
      </c>
      <c r="H67" s="55">
        <f t="shared" si="63"/>
        <v>5664.99</v>
      </c>
      <c r="I67" s="55">
        <f t="shared" si="63"/>
        <v>10693.87</v>
      </c>
      <c r="J67" s="55">
        <f t="shared" si="63"/>
        <v>577.13</v>
      </c>
      <c r="K67" s="55">
        <f t="shared" si="63"/>
        <v>777.41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55234.45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6650.75</v>
      </c>
      <c r="C69" s="57">
        <f t="shared" ref="C69:L69" si="67">+C67+C68</f>
        <v>4067.71</v>
      </c>
      <c r="D69" s="57">
        <f t="shared" si="67"/>
        <v>168.86</v>
      </c>
      <c r="E69" s="57">
        <f t="shared" si="67"/>
        <v>8738.92</v>
      </c>
      <c r="F69" s="57">
        <f t="shared" si="67"/>
        <v>8916.82</v>
      </c>
      <c r="G69" s="57">
        <f t="shared" si="67"/>
        <v>8977.99</v>
      </c>
      <c r="H69" s="57">
        <f t="shared" si="67"/>
        <v>5664.99</v>
      </c>
      <c r="I69" s="57">
        <f t="shared" si="67"/>
        <v>10693.87</v>
      </c>
      <c r="J69" s="57">
        <f t="shared" si="67"/>
        <v>577.13</v>
      </c>
      <c r="K69" s="57">
        <f t="shared" si="67"/>
        <v>777.41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55234.45</v>
      </c>
    </row>
    <row r="70" spans="1:34" customFormat="1" ht="15" customHeight="1" x14ac:dyDescent="0.25">
      <c r="A70" s="56" t="s">
        <v>95</v>
      </c>
      <c r="B70" s="55">
        <f t="shared" ref="B70:L70" si="69">+B64-B69</f>
        <v>46.520000000000437</v>
      </c>
      <c r="C70" s="55">
        <f t="shared" si="69"/>
        <v>2.3723999999997432</v>
      </c>
      <c r="D70" s="55">
        <f t="shared" si="69"/>
        <v>0</v>
      </c>
      <c r="E70" s="55">
        <f t="shared" si="69"/>
        <v>3.2390999999988708</v>
      </c>
      <c r="F70" s="55">
        <f t="shared" si="69"/>
        <v>3.8384000000005472</v>
      </c>
      <c r="G70" s="55">
        <f t="shared" si="69"/>
        <v>2.180000000000291</v>
      </c>
      <c r="H70" s="55">
        <f t="shared" si="69"/>
        <v>4.4776000000001659</v>
      </c>
      <c r="I70" s="55">
        <f t="shared" si="69"/>
        <v>10.711999999999534</v>
      </c>
      <c r="J70" s="55">
        <f t="shared" si="69"/>
        <v>0.63999999999998636</v>
      </c>
      <c r="K70" s="55">
        <f t="shared" si="69"/>
        <v>4.4200000000000728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78.399499999999648</v>
      </c>
    </row>
    <row r="71" spans="1:34" ht="101.25" customHeight="1" x14ac:dyDescent="0.25">
      <c r="A71" s="74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3248.81</v>
      </c>
      <c r="C12" s="25">
        <v>3165.24</v>
      </c>
      <c r="D12" s="25">
        <v>549.6</v>
      </c>
      <c r="E12" s="25">
        <v>1567.87</v>
      </c>
      <c r="F12" s="25">
        <v>1188.82</v>
      </c>
      <c r="G12" s="25">
        <v>3907.04</v>
      </c>
      <c r="H12" s="25">
        <v>4808.12</v>
      </c>
      <c r="I12" s="25">
        <v>5338.12</v>
      </c>
      <c r="J12" s="25">
        <v>278.89999999999998</v>
      </c>
      <c r="K12" s="25">
        <v>2774.93</v>
      </c>
      <c r="L12" s="25">
        <v>2005.05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28832.5</v>
      </c>
      <c r="AI12" s="25">
        <v>28566.81</v>
      </c>
      <c r="AJ12" s="66">
        <f>+AI12-AH12</f>
        <v>-265.68999999999869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>
        <v>2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</v>
      </c>
      <c r="AI13" s="25"/>
      <c r="AJ13" s="66">
        <f>+AI13-AH13</f>
        <v>-2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200</v>
      </c>
      <c r="C15" s="22">
        <v>155.5</v>
      </c>
      <c r="D15" s="22">
        <v>18.5</v>
      </c>
      <c r="E15" s="22">
        <v>28</v>
      </c>
      <c r="F15" s="22">
        <v>13.5</v>
      </c>
      <c r="G15" s="22">
        <v>156</v>
      </c>
      <c r="H15" s="22">
        <v>86.5</v>
      </c>
      <c r="I15" s="22"/>
      <c r="J15" s="22">
        <v>2</v>
      </c>
      <c r="K15" s="22">
        <v>74.5</v>
      </c>
      <c r="L15" s="22">
        <v>198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932.5</v>
      </c>
    </row>
    <row r="16" spans="1:36" s="31" customFormat="1" x14ac:dyDescent="0.25">
      <c r="A16" s="29" t="s">
        <v>20</v>
      </c>
      <c r="B16" s="30">
        <v>1</v>
      </c>
      <c r="C16" s="30">
        <v>0</v>
      </c>
      <c r="D16" s="30">
        <v>0</v>
      </c>
      <c r="E16" s="30">
        <v>0</v>
      </c>
      <c r="F16" s="30">
        <v>0</v>
      </c>
      <c r="G16" s="30">
        <v>114</v>
      </c>
      <c r="H16" s="30">
        <v>151</v>
      </c>
      <c r="I16" s="30">
        <v>200</v>
      </c>
      <c r="J16" s="30">
        <v>15</v>
      </c>
      <c r="K16" s="30">
        <v>60</v>
      </c>
      <c r="L16" s="30">
        <v>62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603</v>
      </c>
      <c r="AJ16" s="67"/>
    </row>
    <row r="17" spans="1:36" customFormat="1" x14ac:dyDescent="0.25">
      <c r="A17" s="45" t="s">
        <v>27</v>
      </c>
      <c r="B17" s="21">
        <f>B16*$B$8</f>
        <v>5.98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681.72</v>
      </c>
      <c r="H17" s="21">
        <f t="shared" si="2"/>
        <v>902.98</v>
      </c>
      <c r="I17" s="21">
        <f t="shared" si="2"/>
        <v>1196</v>
      </c>
      <c r="J17" s="21">
        <f t="shared" si="2"/>
        <v>89.7</v>
      </c>
      <c r="K17" s="21">
        <f t="shared" si="2"/>
        <v>358.8</v>
      </c>
      <c r="L17" s="21">
        <f t="shared" si="2"/>
        <v>370.76000000000005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3605.9400000000005</v>
      </c>
    </row>
    <row r="18" spans="1:36" s="31" customFormat="1" x14ac:dyDescent="0.25">
      <c r="A18" s="29" t="s">
        <v>23</v>
      </c>
      <c r="B18" s="32">
        <v>195</v>
      </c>
      <c r="C18" s="32">
        <v>182</v>
      </c>
      <c r="D18" s="32">
        <v>12</v>
      </c>
      <c r="E18" s="32">
        <v>117</v>
      </c>
      <c r="F18" s="32">
        <v>67</v>
      </c>
      <c r="G18" s="32">
        <v>129</v>
      </c>
      <c r="H18" s="32">
        <v>87</v>
      </c>
      <c r="I18" s="32">
        <v>172</v>
      </c>
      <c r="J18" s="32">
        <v>6</v>
      </c>
      <c r="K18" s="32">
        <v>63</v>
      </c>
      <c r="L18" s="32">
        <v>28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1058</v>
      </c>
      <c r="AJ18" s="67"/>
    </row>
    <row r="19" spans="1:36" customFormat="1" x14ac:dyDescent="0.25">
      <c r="A19" s="45" t="s">
        <v>27</v>
      </c>
      <c r="B19" s="21">
        <f>B18*$B$9</f>
        <v>1164.1499999999999</v>
      </c>
      <c r="C19" s="21">
        <f t="shared" ref="C19:AG19" si="3">C18*$B$9</f>
        <v>1086.54</v>
      </c>
      <c r="D19" s="21">
        <f t="shared" si="3"/>
        <v>71.64</v>
      </c>
      <c r="E19" s="21">
        <f t="shared" si="3"/>
        <v>698.49</v>
      </c>
      <c r="F19" s="21">
        <f t="shared" si="3"/>
        <v>399.99</v>
      </c>
      <c r="G19" s="21">
        <f t="shared" si="3"/>
        <v>770.13</v>
      </c>
      <c r="H19" s="21">
        <f t="shared" si="3"/>
        <v>519.39</v>
      </c>
      <c r="I19" s="21">
        <f t="shared" si="3"/>
        <v>1026.8399999999999</v>
      </c>
      <c r="J19" s="21">
        <f t="shared" si="3"/>
        <v>35.82</v>
      </c>
      <c r="K19" s="21">
        <f t="shared" si="3"/>
        <v>376.10999999999996</v>
      </c>
      <c r="L19" s="21">
        <f t="shared" si="3"/>
        <v>167.16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6316.2599999999993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196</v>
      </c>
      <c r="C22" s="19">
        <f t="shared" ref="C22:AG23" si="5">+C16+C18+C20</f>
        <v>182</v>
      </c>
      <c r="D22" s="19">
        <f t="shared" si="5"/>
        <v>12</v>
      </c>
      <c r="E22" s="19">
        <f t="shared" si="5"/>
        <v>117</v>
      </c>
      <c r="F22" s="19">
        <f t="shared" si="5"/>
        <v>67</v>
      </c>
      <c r="G22" s="19">
        <f t="shared" si="5"/>
        <v>243</v>
      </c>
      <c r="H22" s="19">
        <f t="shared" si="5"/>
        <v>238</v>
      </c>
      <c r="I22" s="19">
        <f t="shared" si="5"/>
        <v>372</v>
      </c>
      <c r="J22" s="19">
        <f t="shared" si="5"/>
        <v>21</v>
      </c>
      <c r="K22" s="19">
        <f t="shared" si="5"/>
        <v>123</v>
      </c>
      <c r="L22" s="19">
        <f t="shared" si="5"/>
        <v>90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1661</v>
      </c>
    </row>
    <row r="23" spans="1:36" customFormat="1" x14ac:dyDescent="0.25">
      <c r="A23" s="46" t="s">
        <v>26</v>
      </c>
      <c r="B23" s="18">
        <f>+B17+B19+B21</f>
        <v>1170.1299999999999</v>
      </c>
      <c r="C23" s="18">
        <f t="shared" si="5"/>
        <v>1086.54</v>
      </c>
      <c r="D23" s="18">
        <f t="shared" si="5"/>
        <v>71.64</v>
      </c>
      <c r="E23" s="18">
        <f t="shared" si="5"/>
        <v>698.49</v>
      </c>
      <c r="F23" s="18">
        <f t="shared" si="5"/>
        <v>399.99</v>
      </c>
      <c r="G23" s="18">
        <f t="shared" si="5"/>
        <v>1451.85</v>
      </c>
      <c r="H23" s="18">
        <f t="shared" si="5"/>
        <v>1422.37</v>
      </c>
      <c r="I23" s="18">
        <f t="shared" si="5"/>
        <v>2222.84</v>
      </c>
      <c r="J23" s="18">
        <f t="shared" si="5"/>
        <v>125.52000000000001</v>
      </c>
      <c r="K23" s="18">
        <f t="shared" si="5"/>
        <v>734.91</v>
      </c>
      <c r="L23" s="18">
        <f t="shared" si="5"/>
        <v>537.92000000000007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9922.1999999999989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4.26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4.26</v>
      </c>
    </row>
    <row r="41" spans="1:34" customFormat="1" x14ac:dyDescent="0.25">
      <c r="A41" s="45" t="s">
        <v>44</v>
      </c>
      <c r="B41" s="21">
        <f>B40*$B$8</f>
        <v>25.474800000000002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25.474800000000002</v>
      </c>
    </row>
    <row r="42" spans="1:34" x14ac:dyDescent="0.25">
      <c r="A42" s="13" t="s">
        <v>45</v>
      </c>
      <c r="B42" s="37">
        <v>3.05</v>
      </c>
      <c r="C42" s="37"/>
      <c r="D42" s="37"/>
      <c r="E42" s="37"/>
      <c r="F42" s="37"/>
      <c r="G42" s="37"/>
      <c r="H42" s="37">
        <v>22.45</v>
      </c>
      <c r="I42" s="37"/>
      <c r="J42" s="37"/>
      <c r="K42" s="37">
        <v>9.43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34.93</v>
      </c>
    </row>
    <row r="43" spans="1:34" customFormat="1" x14ac:dyDescent="0.25">
      <c r="A43" s="45" t="s">
        <v>44</v>
      </c>
      <c r="B43" s="21">
        <f>B42*$B$9</f>
        <v>18.208499999999997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134.0265</v>
      </c>
      <c r="I43" s="21">
        <f t="shared" si="17"/>
        <v>0</v>
      </c>
      <c r="J43" s="21">
        <f t="shared" si="17"/>
        <v>0</v>
      </c>
      <c r="K43" s="21">
        <f t="shared" si="17"/>
        <v>56.297099999999993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208.53209999999999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7.31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22.45</v>
      </c>
      <c r="I46" s="19">
        <f t="shared" si="19"/>
        <v>0</v>
      </c>
      <c r="J46" s="19">
        <f t="shared" si="19"/>
        <v>0</v>
      </c>
      <c r="K46" s="19">
        <f t="shared" si="19"/>
        <v>9.43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39.19</v>
      </c>
    </row>
    <row r="47" spans="1:34" customFormat="1" x14ac:dyDescent="0.25">
      <c r="A47" s="46" t="s">
        <v>48</v>
      </c>
      <c r="B47" s="18">
        <f>+B41+B43+B45</f>
        <v>43.683300000000003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134.0265</v>
      </c>
      <c r="I47" s="18">
        <f t="shared" si="19"/>
        <v>0</v>
      </c>
      <c r="J47" s="18">
        <f t="shared" si="19"/>
        <v>0</v>
      </c>
      <c r="K47" s="18">
        <f t="shared" si="19"/>
        <v>56.297099999999993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234.0069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1561.43</v>
      </c>
      <c r="C49" s="43">
        <v>612.67999999999995</v>
      </c>
      <c r="D49" s="43">
        <v>439.85</v>
      </c>
      <c r="E49" s="43">
        <v>841.92</v>
      </c>
      <c r="F49" s="43">
        <v>606.78</v>
      </c>
      <c r="G49" s="43">
        <v>0</v>
      </c>
      <c r="H49" s="43">
        <v>2915.41</v>
      </c>
      <c r="I49" s="43">
        <v>2989.24</v>
      </c>
      <c r="J49" s="43"/>
      <c r="K49" s="43">
        <v>1911.35</v>
      </c>
      <c r="L49" s="43">
        <v>809.94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12688.6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>
        <v>800.58</v>
      </c>
      <c r="D52" s="43"/>
      <c r="E52" s="43"/>
      <c r="F52" s="43"/>
      <c r="G52" s="43">
        <v>2057.3000000000002</v>
      </c>
      <c r="H52" s="43"/>
      <c r="I52" s="43"/>
      <c r="J52" s="43">
        <v>149.80000000000001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3007.6800000000003</v>
      </c>
    </row>
    <row r="53" spans="1:34" x14ac:dyDescent="0.25">
      <c r="A53" s="17" t="s">
        <v>18</v>
      </c>
      <c r="B53" s="43">
        <v>272.86</v>
      </c>
      <c r="C53" s="43">
        <v>235.6</v>
      </c>
      <c r="D53" s="43">
        <v>20.420000000000002</v>
      </c>
      <c r="E53" s="43"/>
      <c r="F53" s="43">
        <v>164.94</v>
      </c>
      <c r="G53" s="43">
        <v>142.78</v>
      </c>
      <c r="H53" s="43">
        <v>165.47</v>
      </c>
      <c r="I53" s="43">
        <v>183</v>
      </c>
      <c r="J53" s="43"/>
      <c r="K53" s="43"/>
      <c r="L53" s="43">
        <v>265.60000000000002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1450.67</v>
      </c>
    </row>
    <row r="54" spans="1:34" x14ac:dyDescent="0.25">
      <c r="A54" s="17" t="s">
        <v>114</v>
      </c>
      <c r="B54" s="43"/>
      <c r="C54" s="43">
        <v>4.1500000000000004</v>
      </c>
      <c r="D54" s="43"/>
      <c r="E54" s="43"/>
      <c r="F54" s="43">
        <v>14.55</v>
      </c>
      <c r="G54" s="43"/>
      <c r="H54" s="43">
        <v>30.01</v>
      </c>
      <c r="I54" s="43">
        <v>23.68</v>
      </c>
      <c r="J54" s="43"/>
      <c r="K54" s="43"/>
      <c r="L54" s="43">
        <v>109.79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182.18</v>
      </c>
    </row>
    <row r="55" spans="1:34" x14ac:dyDescent="0.25">
      <c r="A55" s="17" t="s">
        <v>52</v>
      </c>
      <c r="B55" s="43">
        <v>1</v>
      </c>
      <c r="C55" s="43">
        <v>172.29</v>
      </c>
      <c r="D55" s="43">
        <v>0</v>
      </c>
      <c r="E55" s="43">
        <v>0</v>
      </c>
      <c r="F55" s="43"/>
      <c r="G55" s="43"/>
      <c r="H55" s="43">
        <v>62.3</v>
      </c>
      <c r="I55" s="43"/>
      <c r="J55" s="43"/>
      <c r="K55" s="43"/>
      <c r="L55" s="43">
        <v>86.54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322.13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>
        <v>97.84</v>
      </c>
      <c r="D58" s="43"/>
      <c r="E58" s="43"/>
      <c r="F58" s="43"/>
      <c r="G58" s="43">
        <v>97.72</v>
      </c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195.56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3249.1033000000002</v>
      </c>
      <c r="C64" s="51">
        <f t="shared" ref="C64:AG64" si="21">+C15+C23+C31+C39+C47+C48+C49+C50+C51+C52+C53+C54+C55+C56+C57+C58+C59+C60+C61+C62+C63</f>
        <v>3165.18</v>
      </c>
      <c r="D64" s="51">
        <f t="shared" si="21"/>
        <v>550.41</v>
      </c>
      <c r="E64" s="51">
        <f t="shared" si="21"/>
        <v>1568.4099999999999</v>
      </c>
      <c r="F64" s="51">
        <f t="shared" si="21"/>
        <v>1199.76</v>
      </c>
      <c r="G64" s="51">
        <f t="shared" si="21"/>
        <v>3905.65</v>
      </c>
      <c r="H64" s="51">
        <f t="shared" si="21"/>
        <v>4816.0865000000003</v>
      </c>
      <c r="I64" s="51">
        <f t="shared" si="21"/>
        <v>5418.76</v>
      </c>
      <c r="J64" s="51">
        <f t="shared" si="21"/>
        <v>277.32000000000005</v>
      </c>
      <c r="K64" s="51">
        <f t="shared" si="21"/>
        <v>2777.0571</v>
      </c>
      <c r="L64" s="51">
        <f t="shared" si="21"/>
        <v>2007.79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28935.526899999997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3248.81</v>
      </c>
      <c r="C67" s="55">
        <f t="shared" ref="C67:L67" si="23">C12</f>
        <v>3165.24</v>
      </c>
      <c r="D67" s="55">
        <f t="shared" si="23"/>
        <v>549.6</v>
      </c>
      <c r="E67" s="55">
        <f t="shared" si="23"/>
        <v>1567.87</v>
      </c>
      <c r="F67" s="55">
        <f t="shared" si="23"/>
        <v>1188.82</v>
      </c>
      <c r="G67" s="55">
        <f t="shared" si="23"/>
        <v>3907.04</v>
      </c>
      <c r="H67" s="55">
        <f t="shared" si="23"/>
        <v>4808.12</v>
      </c>
      <c r="I67" s="55">
        <f t="shared" si="23"/>
        <v>5338.12</v>
      </c>
      <c r="J67" s="55">
        <f t="shared" si="23"/>
        <v>278.89999999999998</v>
      </c>
      <c r="K67" s="55">
        <f t="shared" si="23"/>
        <v>2774.93</v>
      </c>
      <c r="L67" s="55">
        <f t="shared" si="23"/>
        <v>2005.05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28832.5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2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</v>
      </c>
    </row>
    <row r="69" spans="1:34" customFormat="1" x14ac:dyDescent="0.25">
      <c r="A69" s="56" t="s">
        <v>94</v>
      </c>
      <c r="B69" s="57">
        <f>+B67+B68</f>
        <v>3248.81</v>
      </c>
      <c r="C69" s="57">
        <f t="shared" ref="C69:AG69" si="25">+C67+C68</f>
        <v>3165.24</v>
      </c>
      <c r="D69" s="57">
        <f t="shared" si="25"/>
        <v>549.6</v>
      </c>
      <c r="E69" s="57">
        <f t="shared" si="25"/>
        <v>1567.87</v>
      </c>
      <c r="F69" s="57">
        <f t="shared" si="25"/>
        <v>1188.82</v>
      </c>
      <c r="G69" s="57">
        <f t="shared" si="25"/>
        <v>3907.04</v>
      </c>
      <c r="H69" s="57">
        <f t="shared" si="25"/>
        <v>4808.12</v>
      </c>
      <c r="I69" s="57">
        <f t="shared" si="25"/>
        <v>5340.12</v>
      </c>
      <c r="J69" s="57">
        <f t="shared" si="25"/>
        <v>278.89999999999998</v>
      </c>
      <c r="K69" s="57">
        <f t="shared" si="25"/>
        <v>2774.93</v>
      </c>
      <c r="L69" s="57">
        <f t="shared" si="25"/>
        <v>2005.05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28834.5</v>
      </c>
    </row>
    <row r="70" spans="1:34" customFormat="1" ht="15" customHeight="1" x14ac:dyDescent="0.25">
      <c r="A70" s="56" t="s">
        <v>95</v>
      </c>
      <c r="B70" s="55">
        <f t="shared" ref="B70:AG70" si="26">+B64-B69</f>
        <v>0.29330000000027212</v>
      </c>
      <c r="C70" s="55">
        <f t="shared" si="26"/>
        <v>-5.999999999994543E-2</v>
      </c>
      <c r="D70" s="55">
        <f t="shared" si="26"/>
        <v>0.80999999999994543</v>
      </c>
      <c r="E70" s="55">
        <f t="shared" si="26"/>
        <v>0.53999999999996362</v>
      </c>
      <c r="F70" s="55">
        <f t="shared" si="26"/>
        <v>10.940000000000055</v>
      </c>
      <c r="G70" s="55">
        <f t="shared" si="26"/>
        <v>-1.3899999999998727</v>
      </c>
      <c r="H70" s="55">
        <f t="shared" si="26"/>
        <v>7.9665000000004511</v>
      </c>
      <c r="I70" s="55">
        <f t="shared" si="26"/>
        <v>78.640000000000327</v>
      </c>
      <c r="J70" s="55">
        <f t="shared" si="26"/>
        <v>-1.5799999999999272</v>
      </c>
      <c r="K70" s="55">
        <f t="shared" si="26"/>
        <v>2.127100000000155</v>
      </c>
      <c r="L70" s="55">
        <f t="shared" si="26"/>
        <v>2.7400000000000091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101.02690000000143</v>
      </c>
    </row>
    <row r="71" spans="1:34" ht="112.5" customHeight="1" x14ac:dyDescent="0.25">
      <c r="A71" s="74" t="s">
        <v>96</v>
      </c>
      <c r="B71" s="14"/>
      <c r="C71" s="14"/>
      <c r="D71" s="14" t="s">
        <v>123</v>
      </c>
      <c r="E71" s="14"/>
      <c r="F71" s="14" t="s">
        <v>126</v>
      </c>
      <c r="G71" s="14"/>
      <c r="H71" s="14"/>
      <c r="I71" s="14" t="s">
        <v>127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124</v>
      </c>
    </row>
    <row r="73" spans="1:34" x14ac:dyDescent="0.25">
      <c r="D73" s="12" t="s">
        <v>125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1754.74</v>
      </c>
      <c r="C12" s="25">
        <v>1667.61</v>
      </c>
      <c r="D12" s="25">
        <v>2740.94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6163.29</v>
      </c>
      <c r="AI12" s="25">
        <v>6111.23</v>
      </c>
      <c r="AJ12" s="66">
        <f>+AI12-AH12</f>
        <v>-52.0600000000004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19</v>
      </c>
      <c r="C15" s="22">
        <v>62.5</v>
      </c>
      <c r="D15" s="22">
        <v>119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200.5</v>
      </c>
    </row>
    <row r="16" spans="1:36" s="31" customFormat="1" x14ac:dyDescent="0.25">
      <c r="A16" s="29" t="s">
        <v>20</v>
      </c>
      <c r="B16" s="30">
        <v>0</v>
      </c>
      <c r="C16" s="30">
        <v>44</v>
      </c>
      <c r="D16" s="30">
        <v>31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263.12</v>
      </c>
      <c r="D17" s="21">
        <f t="shared" ref="D17:AG17" si="2">D16*$B$8</f>
        <v>185.38000000000002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448.5</v>
      </c>
    </row>
    <row r="18" spans="1:36" s="31" customFormat="1" x14ac:dyDescent="0.25">
      <c r="A18" s="29" t="s">
        <v>23</v>
      </c>
      <c r="B18" s="32">
        <v>102</v>
      </c>
      <c r="C18" s="32">
        <v>21</v>
      </c>
      <c r="D18" s="32">
        <v>111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234</v>
      </c>
      <c r="AJ18" s="67"/>
    </row>
    <row r="19" spans="1:36" customFormat="1" x14ac:dyDescent="0.25">
      <c r="A19" s="45" t="s">
        <v>27</v>
      </c>
      <c r="B19" s="21">
        <f>B18*$B$9</f>
        <v>608.93999999999994</v>
      </c>
      <c r="C19" s="21">
        <f t="shared" ref="C19:AG19" si="3">C18*$B$9</f>
        <v>125.36999999999999</v>
      </c>
      <c r="D19" s="21">
        <f t="shared" si="3"/>
        <v>662.67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1396.98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102</v>
      </c>
      <c r="C22" s="19">
        <f t="shared" ref="C22:AG23" si="5">+C16+C18+C20</f>
        <v>65</v>
      </c>
      <c r="D22" s="19">
        <f t="shared" si="5"/>
        <v>142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309</v>
      </c>
    </row>
    <row r="23" spans="1:36" customFormat="1" x14ac:dyDescent="0.25">
      <c r="A23" s="46" t="s">
        <v>26</v>
      </c>
      <c r="B23" s="18">
        <f>+B17+B19+B21</f>
        <v>608.93999999999994</v>
      </c>
      <c r="C23" s="18">
        <f t="shared" si="5"/>
        <v>388.49</v>
      </c>
      <c r="D23" s="18">
        <f t="shared" si="5"/>
        <v>848.05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1845.48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>
        <v>19.7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19.7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117.60899999999999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117.60899999999999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19.7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19.7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117.60899999999999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117.60899999999999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1063.95</v>
      </c>
      <c r="C49" s="43">
        <v>1187.74</v>
      </c>
      <c r="D49" s="43">
        <v>1360.6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3612.29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0</v>
      </c>
      <c r="D53" s="43">
        <v>73.069999999999993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73.069999999999993</v>
      </c>
    </row>
    <row r="54" spans="1:34" x14ac:dyDescent="0.25">
      <c r="A54" s="17" t="s">
        <v>114</v>
      </c>
      <c r="B54" s="43"/>
      <c r="C54" s="43">
        <v>0</v>
      </c>
      <c r="D54" s="43">
        <v>66.540000000000006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66.540000000000006</v>
      </c>
    </row>
    <row r="55" spans="1:34" x14ac:dyDescent="0.25">
      <c r="A55" s="17" t="s">
        <v>52</v>
      </c>
      <c r="B55" s="43">
        <v>60.19</v>
      </c>
      <c r="C55" s="43">
        <v>28.73</v>
      </c>
      <c r="D55" s="43">
        <v>153.78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242.7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1752.08</v>
      </c>
      <c r="C64" s="51">
        <f t="shared" ref="C64:AG64" si="21">+C15+C23+C31+C39+C47+C48+C49+C50+C51+C52+C53+C54+C55+C56+C57+C58+C59+C60+C61+C62+C63</f>
        <v>1667.46</v>
      </c>
      <c r="D64" s="51">
        <f t="shared" si="21"/>
        <v>2738.6490000000003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6158.1890000000003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1754.74</v>
      </c>
      <c r="C67" s="55">
        <f t="shared" ref="C67:L67" si="23">C12</f>
        <v>1667.61</v>
      </c>
      <c r="D67" s="55">
        <f t="shared" si="23"/>
        <v>2740.94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6163.29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1754.74</v>
      </c>
      <c r="C69" s="57">
        <f t="shared" ref="C69:AG69" si="25">+C67+C68</f>
        <v>1667.61</v>
      </c>
      <c r="D69" s="57">
        <f t="shared" si="25"/>
        <v>2740.94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6163.29</v>
      </c>
    </row>
    <row r="70" spans="1:34" customFormat="1" ht="15" customHeight="1" x14ac:dyDescent="0.25">
      <c r="A70" s="56" t="s">
        <v>95</v>
      </c>
      <c r="B70" s="55">
        <f t="shared" ref="B70:AG70" si="26">+B64-B69</f>
        <v>-2.6600000000000819</v>
      </c>
      <c r="C70" s="55">
        <f t="shared" si="26"/>
        <v>-0.14999999999986358</v>
      </c>
      <c r="D70" s="55">
        <f t="shared" si="26"/>
        <v>-2.2909999999997126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-5.100999999999658</v>
      </c>
    </row>
    <row r="71" spans="1:34" ht="95.25" customHeight="1" x14ac:dyDescent="0.25">
      <c r="A71" s="74" t="s">
        <v>96</v>
      </c>
      <c r="B71" s="14" t="s">
        <v>0</v>
      </c>
      <c r="C71" s="14"/>
      <c r="D71" s="14" t="s">
        <v>0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I10" activePane="bottomRight" state="frozen"/>
      <selection pane="topRight" activeCell="B1" sqref="B1"/>
      <selection pane="bottomLeft" activeCell="A5" sqref="A5"/>
      <selection pane="bottomRight" activeCell="AI32" sqref="AI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6.08</v>
      </c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3842.5</v>
      </c>
      <c r="C12" s="25">
        <v>2893.76</v>
      </c>
      <c r="D12" s="25">
        <v>1062.48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7798.74</v>
      </c>
      <c r="AI12" s="25">
        <v>7705.73</v>
      </c>
      <c r="AJ12" s="66">
        <f>+AI12-AH12</f>
        <v>-93.010000000000218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1003.5</v>
      </c>
      <c r="C15" s="22">
        <v>373</v>
      </c>
      <c r="D15" s="22">
        <v>441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1817.5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>
        <v>268</v>
      </c>
      <c r="C18" s="32">
        <v>215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483</v>
      </c>
      <c r="AJ18" s="67"/>
    </row>
    <row r="19" spans="1:36" customFormat="1" x14ac:dyDescent="0.25">
      <c r="A19" s="45" t="s">
        <v>27</v>
      </c>
      <c r="B19" s="21">
        <f>B18*$B$9</f>
        <v>1599.96</v>
      </c>
      <c r="C19" s="21">
        <f t="shared" ref="C19:AG19" si="3">C18*$B$9</f>
        <v>1283.55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2883.51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268</v>
      </c>
      <c r="C22" s="19">
        <f t="shared" ref="C22:AG23" si="5">+C16+C18+C20</f>
        <v>215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483</v>
      </c>
    </row>
    <row r="23" spans="1:36" customFormat="1" x14ac:dyDescent="0.25">
      <c r="A23" s="46" t="s">
        <v>26</v>
      </c>
      <c r="B23" s="18">
        <f>+B17+B19+B21</f>
        <v>1599.96</v>
      </c>
      <c r="C23" s="18">
        <f t="shared" si="5"/>
        <v>1283.55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2883.51</v>
      </c>
    </row>
    <row r="24" spans="1:36" x14ac:dyDescent="0.25">
      <c r="A24" s="13" t="s">
        <v>28</v>
      </c>
      <c r="B24" s="33"/>
      <c r="C24" s="33">
        <v>50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304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304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304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304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4.71</v>
      </c>
      <c r="C42" s="37">
        <v>60.64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65.349999999999994</v>
      </c>
    </row>
    <row r="43" spans="1:34" customFormat="1" x14ac:dyDescent="0.25">
      <c r="A43" s="45" t="s">
        <v>44</v>
      </c>
      <c r="B43" s="21">
        <f>B42*$B$9</f>
        <v>28.118699999999997</v>
      </c>
      <c r="C43" s="21">
        <f t="shared" ref="C43:AG43" si="17">C42*$B$9</f>
        <v>362.02080000000001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390.1395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4.71</v>
      </c>
      <c r="C46" s="19">
        <f t="shared" ref="C46:AG47" si="19">+C40+C42+C44</f>
        <v>60.64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65.349999999999994</v>
      </c>
    </row>
    <row r="47" spans="1:34" customFormat="1" x14ac:dyDescent="0.25">
      <c r="A47" s="46" t="s">
        <v>48</v>
      </c>
      <c r="B47" s="18">
        <f>+B41+B43+B45</f>
        <v>28.118699999999997</v>
      </c>
      <c r="C47" s="18">
        <f t="shared" si="19"/>
        <v>362.02080000000001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390.1395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402.37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402.37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502.83</v>
      </c>
      <c r="C53" s="43">
        <v>395.02</v>
      </c>
      <c r="D53" s="43">
        <v>354.34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1252.1899999999998</v>
      </c>
    </row>
    <row r="54" spans="1:34" x14ac:dyDescent="0.25">
      <c r="A54" s="17" t="s">
        <v>114</v>
      </c>
      <c r="B54" s="43">
        <v>306.62</v>
      </c>
      <c r="C54" s="43">
        <v>190.1</v>
      </c>
      <c r="D54" s="43">
        <v>270.85000000000002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767.57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3843.3986999999997</v>
      </c>
      <c r="C64" s="51">
        <f t="shared" ref="C64:AG64" si="21">+C15+C23+C31+C39+C47+C48+C49+C50+C51+C52+C53+C54+C55+C56+C57+C58+C59+C60+C61+C62+C63</f>
        <v>2907.6907999999999</v>
      </c>
      <c r="D64" s="51">
        <f t="shared" si="21"/>
        <v>1066.19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7817.2795000000006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3842.5</v>
      </c>
      <c r="C67" s="55">
        <f t="shared" ref="C67:L67" si="23">C12</f>
        <v>2893.76</v>
      </c>
      <c r="D67" s="55">
        <f t="shared" si="23"/>
        <v>1062.48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7798.74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3842.5</v>
      </c>
      <c r="C69" s="57">
        <f t="shared" ref="C69:AG69" si="25">+C67+C68</f>
        <v>2893.76</v>
      </c>
      <c r="D69" s="57">
        <f t="shared" si="25"/>
        <v>1062.48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7798.74</v>
      </c>
    </row>
    <row r="70" spans="1:34" customFormat="1" ht="15" customHeight="1" x14ac:dyDescent="0.25">
      <c r="A70" s="56" t="s">
        <v>95</v>
      </c>
      <c r="B70" s="55">
        <f t="shared" ref="B70:AG70" si="26">+B64-B69</f>
        <v>0.89869999999973516</v>
      </c>
      <c r="C70" s="55">
        <f t="shared" si="26"/>
        <v>13.930799999999635</v>
      </c>
      <c r="D70" s="55">
        <f t="shared" si="26"/>
        <v>3.7100000000000364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18.539499999999407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781.59</v>
      </c>
      <c r="C12" s="25">
        <v>1517.3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2298.89</v>
      </c>
      <c r="AI12" s="25">
        <v>2275.38</v>
      </c>
      <c r="AJ12" s="66">
        <f>+AI12-AH12</f>
        <v>-23.509999999999764</v>
      </c>
    </row>
    <row r="13" spans="1:36" ht="19.5" customHeight="1" x14ac:dyDescent="0.25">
      <c r="A13" s="24" t="s">
        <v>117</v>
      </c>
      <c r="B13" s="25"/>
      <c r="C13" s="25">
        <v>29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29</v>
      </c>
      <c r="AI13" s="25"/>
      <c r="AJ13" s="66">
        <f>+AI13-AH13</f>
        <v>-29</v>
      </c>
    </row>
    <row r="14" spans="1:36" ht="19.5" customHeight="1" x14ac:dyDescent="0.25">
      <c r="A14" s="24" t="s">
        <v>118</v>
      </c>
      <c r="B14" s="25">
        <v>24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24</v>
      </c>
      <c r="AI14" s="25"/>
      <c r="AJ14" s="66">
        <f>+AI14-AH14</f>
        <v>-24</v>
      </c>
    </row>
    <row r="15" spans="1:36" x14ac:dyDescent="0.25">
      <c r="A15" s="13" t="s">
        <v>0</v>
      </c>
      <c r="B15" s="22">
        <v>67</v>
      </c>
      <c r="C15" s="22">
        <v>77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144</v>
      </c>
    </row>
    <row r="16" spans="1:36" s="31" customFormat="1" x14ac:dyDescent="0.25">
      <c r="A16" s="29" t="s">
        <v>20</v>
      </c>
      <c r="B16" s="30"/>
      <c r="C16" s="30">
        <v>45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269.10000000000002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269.10000000000002</v>
      </c>
    </row>
    <row r="18" spans="1:36" s="31" customFormat="1" x14ac:dyDescent="0.25">
      <c r="A18" s="29" t="s">
        <v>23</v>
      </c>
      <c r="B18" s="32">
        <v>34</v>
      </c>
      <c r="C18" s="32">
        <v>37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71</v>
      </c>
      <c r="AJ18" s="67"/>
    </row>
    <row r="19" spans="1:36" customFormat="1" x14ac:dyDescent="0.25">
      <c r="A19" s="45" t="s">
        <v>27</v>
      </c>
      <c r="B19" s="21">
        <f>B18*$B$9</f>
        <v>202.98</v>
      </c>
      <c r="C19" s="21">
        <f t="shared" ref="C19:AG19" si="3">C18*$B$9</f>
        <v>220.89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423.87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34</v>
      </c>
      <c r="C22" s="19">
        <f t="shared" ref="C22:AG23" si="5">+C16+C18+C20</f>
        <v>82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116</v>
      </c>
    </row>
    <row r="23" spans="1:36" customFormat="1" x14ac:dyDescent="0.25">
      <c r="A23" s="46" t="s">
        <v>26</v>
      </c>
      <c r="B23" s="18">
        <f>+B17+B19+B21</f>
        <v>202.98</v>
      </c>
      <c r="C23" s="18">
        <f t="shared" si="5"/>
        <v>489.99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692.97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3.98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3.98</v>
      </c>
    </row>
    <row r="33" spans="1:34" customFormat="1" x14ac:dyDescent="0.25">
      <c r="A33" s="45" t="s">
        <v>35</v>
      </c>
      <c r="B33" s="21">
        <f>B32*$B$8</f>
        <v>23.800400000000003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23.800400000000003</v>
      </c>
    </row>
    <row r="34" spans="1:34" x14ac:dyDescent="0.25">
      <c r="A34" s="13" t="s">
        <v>36</v>
      </c>
      <c r="B34" s="37"/>
      <c r="C34" s="37">
        <v>25.1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25.1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149.84700000000001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149.84700000000001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3.98</v>
      </c>
      <c r="C38" s="19">
        <f t="shared" ref="C38:AG39" si="15">+C32+C34+C36</f>
        <v>25.1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29.080000000000002</v>
      </c>
    </row>
    <row r="39" spans="1:34" customFormat="1" x14ac:dyDescent="0.25">
      <c r="A39" s="46" t="s">
        <v>42</v>
      </c>
      <c r="B39" s="18">
        <f>+B33+B35+B37</f>
        <v>23.800400000000003</v>
      </c>
      <c r="C39" s="18">
        <f t="shared" si="15"/>
        <v>149.84700000000001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173.6474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356.23</v>
      </c>
      <c r="C49" s="43">
        <v>807.16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1163.3899999999999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56.11</v>
      </c>
      <c r="C53" s="43">
        <v>24.4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80.509999999999991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99.28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99.28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805.4004000000001</v>
      </c>
      <c r="C64" s="51">
        <f t="shared" ref="C64:AG64" si="21">+C15+C23+C31+C39+C47+C48+C49+C50+C51+C52+C53+C54+C55+C56+C57+C58+C59+C60+C61+C62+C63</f>
        <v>1548.3969999999999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2353.7973999999999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781.59</v>
      </c>
      <c r="C67" s="55">
        <f t="shared" ref="C67:L67" si="23">C12</f>
        <v>1517.3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2298.89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29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53</v>
      </c>
    </row>
    <row r="69" spans="1:34" customFormat="1" x14ac:dyDescent="0.25">
      <c r="A69" s="56" t="s">
        <v>94</v>
      </c>
      <c r="B69" s="57">
        <f>+B67+B68</f>
        <v>805.59</v>
      </c>
      <c r="C69" s="57">
        <f t="shared" ref="C69:AG69" si="25">+C67+C68</f>
        <v>1546.3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2351.89</v>
      </c>
    </row>
    <row r="70" spans="1:34" customFormat="1" ht="15" customHeight="1" x14ac:dyDescent="0.25">
      <c r="A70" s="56" t="s">
        <v>95</v>
      </c>
      <c r="B70" s="55">
        <f t="shared" ref="B70:AG70" si="26">+B64-B69</f>
        <v>-0.1895999999999276</v>
      </c>
      <c r="C70" s="55">
        <f t="shared" si="26"/>
        <v>2.09699999999998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1.9074000000000524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476.55</v>
      </c>
      <c r="C12" s="25">
        <v>1480.73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1957.28</v>
      </c>
      <c r="AI12" s="25"/>
      <c r="AJ12" s="66">
        <f>+AI12-AH12</f>
        <v>-1957.28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71</v>
      </c>
      <c r="C15" s="22">
        <v>199.5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270.5</v>
      </c>
    </row>
    <row r="16" spans="1:36" s="31" customFormat="1" x14ac:dyDescent="0.25">
      <c r="A16" s="29" t="s">
        <v>20</v>
      </c>
      <c r="B16" s="30">
        <v>24</v>
      </c>
      <c r="C16" s="30">
        <v>102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126</v>
      </c>
      <c r="AJ16" s="67"/>
    </row>
    <row r="17" spans="1:36" customFormat="1" x14ac:dyDescent="0.25">
      <c r="A17" s="45" t="s">
        <v>27</v>
      </c>
      <c r="B17" s="21">
        <f>B16*$B$8</f>
        <v>143.52000000000001</v>
      </c>
      <c r="C17" s="21">
        <f>C16*$B$8</f>
        <v>609.96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753.48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</v>
      </c>
      <c r="C22" s="19">
        <f t="shared" ref="C22:AG23" si="5">+C16+C18+C20</f>
        <v>102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126</v>
      </c>
    </row>
    <row r="23" spans="1:36" customFormat="1" x14ac:dyDescent="0.25">
      <c r="A23" s="46" t="s">
        <v>26</v>
      </c>
      <c r="B23" s="18">
        <f>+B17+B19+B21</f>
        <v>143.52000000000001</v>
      </c>
      <c r="C23" s="18">
        <f t="shared" si="5"/>
        <v>609.96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753.48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263.3</v>
      </c>
      <c r="C49" s="43">
        <v>616.58000000000004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879.88000000000011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36.78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36.78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477.82000000000005</v>
      </c>
      <c r="C64" s="51">
        <f t="shared" ref="C64:AG64" si="21">+C15+C23+C31+C39+C47+C48+C49+C50+C51+C52+C53+C54+C55+C56+C57+C58+C59+C60+C61+C62+C63</f>
        <v>1462.82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1940.6399999999999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476.55</v>
      </c>
      <c r="C67" s="55">
        <f t="shared" ref="C67:L67" si="23">C12</f>
        <v>1480.73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1957.28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476.55</v>
      </c>
      <c r="C69" s="57">
        <f t="shared" ref="C69:AG69" si="25">+C67+C68</f>
        <v>1480.73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1957.28</v>
      </c>
    </row>
    <row r="70" spans="1:34" customFormat="1" ht="15" customHeight="1" x14ac:dyDescent="0.25">
      <c r="A70" s="56" t="s">
        <v>95</v>
      </c>
      <c r="B70" s="55">
        <f t="shared" ref="B70:AG70" si="26">+B64-B69</f>
        <v>1.2700000000000387</v>
      </c>
      <c r="C70" s="55">
        <f t="shared" si="26"/>
        <v>-17.910000000000082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-16.640000000000043</v>
      </c>
    </row>
    <row r="71" spans="1:34" ht="96" customHeight="1" x14ac:dyDescent="0.25">
      <c r="A71" s="74" t="s">
        <v>96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32" sqref="B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3212.93</v>
      </c>
      <c r="C12" s="25">
        <v>1471.42</v>
      </c>
      <c r="D12" s="25">
        <v>2660.28</v>
      </c>
      <c r="E12" s="25">
        <v>5598.62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12943.25</v>
      </c>
      <c r="AI12" s="25">
        <v>12828.62</v>
      </c>
      <c r="AJ12" s="66">
        <f>+AI12-AH12</f>
        <v>-114.6299999999992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243</v>
      </c>
      <c r="C15" s="22">
        <v>44</v>
      </c>
      <c r="D15" s="22">
        <v>419</v>
      </c>
      <c r="E15" s="22">
        <v>475.5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1181.5</v>
      </c>
    </row>
    <row r="16" spans="1:36" s="31" customFormat="1" x14ac:dyDescent="0.25">
      <c r="A16" s="29" t="s">
        <v>20</v>
      </c>
      <c r="B16" s="30">
        <v>1</v>
      </c>
      <c r="C16" s="30">
        <v>46</v>
      </c>
      <c r="D16" s="30">
        <v>74</v>
      </c>
      <c r="E16" s="30">
        <v>129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250</v>
      </c>
      <c r="AJ16" s="67"/>
    </row>
    <row r="17" spans="1:36" customFormat="1" x14ac:dyDescent="0.25">
      <c r="A17" s="45" t="s">
        <v>27</v>
      </c>
      <c r="B17" s="21">
        <f>B16*$B$8</f>
        <v>5.98</v>
      </c>
      <c r="C17" s="21">
        <f>C16*$B$8</f>
        <v>275.08000000000004</v>
      </c>
      <c r="D17" s="21">
        <f t="shared" ref="D17:AG17" si="2">D16*$B$8</f>
        <v>442.52000000000004</v>
      </c>
      <c r="E17" s="21">
        <f t="shared" si="2"/>
        <v>771.42000000000007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1495.0000000000002</v>
      </c>
    </row>
    <row r="18" spans="1:36" s="31" customFormat="1" x14ac:dyDescent="0.25">
      <c r="A18" s="29" t="s">
        <v>23</v>
      </c>
      <c r="B18" s="32">
        <v>153</v>
      </c>
      <c r="C18" s="32">
        <v>10</v>
      </c>
      <c r="D18" s="32">
        <v>66</v>
      </c>
      <c r="E18" s="32">
        <v>233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462</v>
      </c>
      <c r="AJ18" s="67"/>
    </row>
    <row r="19" spans="1:36" customFormat="1" x14ac:dyDescent="0.25">
      <c r="A19" s="45" t="s">
        <v>27</v>
      </c>
      <c r="B19" s="21">
        <f>B18*$B$9</f>
        <v>913.41</v>
      </c>
      <c r="C19" s="21">
        <f t="shared" ref="C19:AG19" si="3">C18*$B$9</f>
        <v>59.699999999999996</v>
      </c>
      <c r="D19" s="21">
        <f t="shared" si="3"/>
        <v>394.02</v>
      </c>
      <c r="E19" s="21">
        <f t="shared" si="3"/>
        <v>1391.01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2758.1400000000003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154</v>
      </c>
      <c r="C22" s="19">
        <f t="shared" ref="C22:AG23" si="5">+C16+C18+C20</f>
        <v>56</v>
      </c>
      <c r="D22" s="19">
        <f t="shared" si="5"/>
        <v>140</v>
      </c>
      <c r="E22" s="19">
        <f t="shared" si="5"/>
        <v>362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712</v>
      </c>
    </row>
    <row r="23" spans="1:36" customFormat="1" x14ac:dyDescent="0.25">
      <c r="A23" s="46" t="s">
        <v>26</v>
      </c>
      <c r="B23" s="18">
        <f>+B17+B19+B21</f>
        <v>919.39</v>
      </c>
      <c r="C23" s="18">
        <f t="shared" si="5"/>
        <v>334.78000000000003</v>
      </c>
      <c r="D23" s="18">
        <f t="shared" si="5"/>
        <v>836.54</v>
      </c>
      <c r="E23" s="18">
        <f t="shared" si="5"/>
        <v>2162.4300000000003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4253.1400000000003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1855.99</v>
      </c>
      <c r="C49" s="43">
        <v>1014.21</v>
      </c>
      <c r="D49" s="43">
        <v>1176.9000000000001</v>
      </c>
      <c r="E49" s="43">
        <v>2855.73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6902.83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185.13</v>
      </c>
      <c r="C53" s="43">
        <v>80.09</v>
      </c>
      <c r="D53" s="43">
        <v>40.85</v>
      </c>
      <c r="E53" s="43">
        <v>123.23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429.30000000000007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14.76</v>
      </c>
      <c r="C55" s="43"/>
      <c r="D55" s="43">
        <v>191.87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206.63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3218.2700000000004</v>
      </c>
      <c r="C64" s="51">
        <f t="shared" ref="C64:AG64" si="21">+C15+C23+C31+C39+C47+C48+C49+C50+C51+C52+C53+C54+C55+C56+C57+C58+C59+C60+C61+C62+C63</f>
        <v>1473.08</v>
      </c>
      <c r="D64" s="51">
        <f t="shared" si="21"/>
        <v>2665.16</v>
      </c>
      <c r="E64" s="51">
        <f t="shared" si="21"/>
        <v>5616.8899999999994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12973.4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3212.93</v>
      </c>
      <c r="C67" s="55">
        <f t="shared" ref="C67:L67" si="23">C12</f>
        <v>1471.42</v>
      </c>
      <c r="D67" s="55">
        <f t="shared" si="23"/>
        <v>2660.28</v>
      </c>
      <c r="E67" s="55">
        <f t="shared" si="23"/>
        <v>5598.62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12943.25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3212.93</v>
      </c>
      <c r="C69" s="57">
        <f t="shared" ref="C69:AG69" si="25">+C67+C68</f>
        <v>1471.42</v>
      </c>
      <c r="D69" s="57">
        <f t="shared" si="25"/>
        <v>2660.28</v>
      </c>
      <c r="E69" s="57">
        <f t="shared" si="25"/>
        <v>5598.62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12943.25</v>
      </c>
    </row>
    <row r="70" spans="1:34" customFormat="1" ht="15" customHeight="1" x14ac:dyDescent="0.25">
      <c r="A70" s="56" t="s">
        <v>95</v>
      </c>
      <c r="B70" s="55">
        <f t="shared" ref="B70:AG70" si="26">+B64-B69</f>
        <v>5.3400000000006003</v>
      </c>
      <c r="C70" s="55">
        <f t="shared" si="26"/>
        <v>1.6599999999998545</v>
      </c>
      <c r="D70" s="55">
        <f t="shared" si="26"/>
        <v>4.8799999999996544</v>
      </c>
      <c r="E70" s="55">
        <f t="shared" si="26"/>
        <v>18.269999999999527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30.149999999999636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2022-08-19T17:50:54Z</dcterms:modified>
</cp:coreProperties>
</file>