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xr:revisionPtr revIDLastSave="0" documentId="13_ncr:1_{A3E99FB3-ADDB-488E-AA8F-93C073257751}" xr6:coauthVersionLast="47" xr6:coauthVersionMax="47" xr10:uidLastSave="{00000000-0000-0000-0000-000000000000}"/>
  <bookViews>
    <workbookView xWindow="0" yWindow="780" windowWidth="15135" windowHeight="10740" firstSheet="2" activeTab="2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H23" i="149"/>
  <c r="F11" i="145" s="1"/>
  <c r="P64" i="152"/>
  <c r="P70" i="152" s="1"/>
  <c r="AF64" i="152"/>
  <c r="AF70" i="152" s="1"/>
  <c r="X64" i="152"/>
  <c r="X70" i="152" s="1"/>
  <c r="H64" i="152"/>
  <c r="H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A64" i="40"/>
  <c r="AA70" i="40" s="1"/>
  <c r="AD64" i="40"/>
  <c r="AD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C47" i="40" l="1"/>
  <c r="J39" i="40"/>
  <c r="K47" i="40"/>
  <c r="G47" i="40"/>
  <c r="G64" i="40" s="1"/>
  <c r="G70" i="40" s="1"/>
  <c r="H39" i="40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C64" i="40" l="1"/>
  <c r="C70" i="40" s="1"/>
  <c r="K64" i="40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<sst xmlns="http://schemas.openxmlformats.org/spreadsheetml/2006/main" count="749" uniqueCount="134">
  <si>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</si>
  <si>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</si>
  <si>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</si>
  <si>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</si>
  <si>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</si>
  <si>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</si>
  <si>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</si>
  <si>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</si>
  <si>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</si>
  <si>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</si>
  <si>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</si>
  <si>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</si>
  <si>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</si>
  <si>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</si>
  <si>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</si>
  <si>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</si>
  <si>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</si>
  <si>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</si>
  <si>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</si>
  <si>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</si>
  <si>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</si>
  <si>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</si>
  <si>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</si>
  <si>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</si>
  <si>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</si>
  <si>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</si>
  <si>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</si>
  <si>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</si>
  <si>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</si>
  <si>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</si>
  <si>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</si>
  <si>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</si>
  <si>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</si>
  <si>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</si>
  <si>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</si>
  <si>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</si>
  <si>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</si>
  <si>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</si>
  <si>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</si>
  <si>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</si>
  <si>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</si>
  <si>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</si>
  <si>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</si>
  <si>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</si>
  <si>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</si>
  <si>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</si>
  <si>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</si>
  <si>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</si>
  <si>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</si>
  <si>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</si>
  <si>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</si>
  <si>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</si>
  <si>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</si>
  <si>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</si>
  <si>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</si>
  <si>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</si>
  <si>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</si>
  <si>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</si>
  <si>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</si>
  <si>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</si>
  <si>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</si>
  <si>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</si>
  <si>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</si>
  <si>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</si>
  <si>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</si>
  <si>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</si>
  <si>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</si>
  <si>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</si>
  <si>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</si>
  <si>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</si>
  <si>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</si>
  <si>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</si>
  <si>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</si>
  <si>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</si>
  <si>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</si>
  <si>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</si>
  <si>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</si>
  <si>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</si>
  <si>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</si>
  <si>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</si>
  <si>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</si>
  <si>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</si>
  <si>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</si>
  <si>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</si>
  <si>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</si>
  <si>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</si>
  <si>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</si>
  <si>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</si>
  <si>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</si>
  <si>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</si>
  <si>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</si>
  <si>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</si>
  <si>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</si>
  <si>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</si>
  <si>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</si>
  <si>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</si>
  <si>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</si>
  <si>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</si>
  <si>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</si>
  <si>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</si>
  <si>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</si>
  <si>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</si>
  <si>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</si>
  <si>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</si>
  <si>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</si>
  <si>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</si>
  <si>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</si>
  <si>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</si>
  <si>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</si>
  <si>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</si>
  <si>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</si>
  <si>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</si>
  <si>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</si>
  <si>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</si>
  <si>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</si>
  <si>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</si>
  <si>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</si>
  <si>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</si>
  <si>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</si>
  <si>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</si>
  <si>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</si>
  <si>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</si>
  <si>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</si>
  <si>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64.50F/C</t>
  </si>
  <si>
    <t xml:space="preserve">13.00F/C  6.00 DE UNA </t>
  </si>
  <si>
    <t>PALETA NO ESTA EN</t>
  </si>
  <si>
    <t>FACT A CREDITO</t>
  </si>
  <si>
    <t>10F/C</t>
  </si>
  <si>
    <t>17.00F/C</t>
  </si>
  <si>
    <t>35.50F/C</t>
  </si>
  <si>
    <t>116.50F/C</t>
  </si>
  <si>
    <t>36.50F/C</t>
  </si>
  <si>
    <t>NOTA A CREDITO 57$</t>
  </si>
  <si>
    <t>29.50F/C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</si>
</sst>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67954.34</v>
      </c>
      <c r="C2" s="42">
        <f>MODELO!AH12</f>
        <v>38788.559999999998</v>
      </c>
      <c r="D2" s="42">
        <f>EXQUISITECES!AH12</f>
        <v>7393.96</v>
      </c>
      <c r="E2" s="42">
        <f>HOYADA!AH12</f>
        <v>5813.4500000000007</v>
      </c>
      <c r="F2" s="42">
        <f>FARMASTOP!AH12</f>
        <v>1875.6100000000001</v>
      </c>
      <c r="G2" s="42">
        <f>BOCAS!AH12</f>
        <v>6539.82</v>
      </c>
      <c r="H2" s="42">
        <f>LAGUNETICA!AH12</f>
        <v>15624.05</v>
      </c>
      <c r="I2" s="42">
        <f>SANANTONIO!AH12</f>
        <v>0</v>
      </c>
      <c r="J2" s="42">
        <f>SUM(B2:I2)</f>
        <v>143989.78999999998</v>
      </c>
    </row>
    <row r="3" spans="1:10" x14ac:dyDescent="0.25">
      <c r="A3" s="45" t="s">
        <v>0</v>
      </c>
      <c r="B3" s="42">
        <f>AUTOMERCADO!AH15</f>
        <v>1245</v>
      </c>
      <c r="C3" s="42">
        <f>MODELO!AH15</f>
        <v>1154</v>
      </c>
      <c r="D3" s="42">
        <f>EXQUISITECES!AH15</f>
        <v>453</v>
      </c>
      <c r="E3" s="42">
        <f>HOYADA!AH15</f>
        <v>2304.5</v>
      </c>
      <c r="F3" s="42">
        <f>FARMASTOP!AH15</f>
        <v>74.5</v>
      </c>
      <c r="G3" s="42">
        <f>BOCAS!AH15</f>
        <v>167.5</v>
      </c>
      <c r="H3" s="42">
        <f>LAGUNETICA!AH15</f>
        <v>1415.5</v>
      </c>
      <c r="I3" s="42">
        <f>SANANTONIO!AH15</f>
        <v>0</v>
      </c>
      <c r="J3" s="42">
        <f t="shared" ref="J3:J52" si="0">SUM(B3:I3)</f>
        <v>6814</v>
      </c>
    </row>
    <row r="4" spans="1:10" x14ac:dyDescent="0.25">
      <c r="A4" s="70" t="s">
        <v>20</v>
      </c>
      <c r="B4" s="42">
        <f>AUTOMERCADO!AH16</f>
        <v>1929</v>
      </c>
      <c r="C4" s="42">
        <f>MODELO!AH16</f>
        <v>1442</v>
      </c>
      <c r="D4" s="42">
        <f>EXQUISITECES!AH16</f>
        <v>62</v>
      </c>
      <c r="E4" s="42">
        <f>HOYADA!AH16</f>
        <v>2</v>
      </c>
      <c r="F4" s="42">
        <f>FARMASTOP!AH16</f>
        <v>13</v>
      </c>
      <c r="G4" s="42">
        <f>BOCAS!AH16</f>
        <v>413</v>
      </c>
      <c r="H4" s="42">
        <f>LAGUNETICA!AH16</f>
        <v>183</v>
      </c>
      <c r="I4" s="42">
        <f>SANANTONIO!AH16</f>
        <v>0</v>
      </c>
      <c r="J4" s="42">
        <f t="shared" si="0"/>
        <v>4044</v>
      </c>
    </row>
    <row r="5" spans="1:10" x14ac:dyDescent="0.25">
      <c r="A5" s="45" t="s">
        <v>27</v>
      </c>
      <c r="B5" s="42">
        <f>AUTOMERCADO!AH17</f>
        <v>11921.219999999998</v>
      </c>
      <c r="C5" s="42">
        <f>MODELO!AH17</f>
        <v>8911.56</v>
      </c>
      <c r="D5" s="42">
        <f>EXQUISITECES!AH17</f>
        <v>383.15999999999997</v>
      </c>
      <c r="E5" s="42">
        <f>HOYADA!AH17</f>
        <v>12.36</v>
      </c>
      <c r="F5" s="42">
        <f>FARMASTOP!AH17</f>
        <v>80.34</v>
      </c>
      <c r="G5" s="42">
        <f>BOCAS!AH17</f>
        <v>2552.34</v>
      </c>
      <c r="H5" s="42">
        <f>LAGUNETICA!AH17</f>
        <v>1130.9399999999998</v>
      </c>
      <c r="I5" s="42">
        <f>SANANTONIO!AH17</f>
        <v>0</v>
      </c>
      <c r="J5" s="42">
        <f t="shared" si="0"/>
        <v>24991.919999999998</v>
      </c>
    </row>
    <row r="6" spans="1:10" x14ac:dyDescent="0.25">
      <c r="A6" s="70" t="s">
        <v>23</v>
      </c>
      <c r="B6" s="42">
        <f>AUTOMERCADO!AH18</f>
        <v>2613</v>
      </c>
      <c r="C6" s="42">
        <f>MODELO!AH18</f>
        <v>774</v>
      </c>
      <c r="D6" s="42">
        <f>EXQUISITECES!AH18</f>
        <v>371</v>
      </c>
      <c r="E6" s="42">
        <f>HOYADA!AH18</f>
        <v>391</v>
      </c>
      <c r="F6" s="42">
        <f>FARMASTOP!AH18</f>
        <v>75</v>
      </c>
      <c r="G6" s="42">
        <f>BOCAS!AH18</f>
        <v>52</v>
      </c>
      <c r="H6" s="42">
        <f>LAGUNETICA!AH18</f>
        <v>700</v>
      </c>
      <c r="I6" s="42">
        <f>SANANTONIO!AH18</f>
        <v>0</v>
      </c>
      <c r="J6" s="42">
        <f t="shared" si="0"/>
        <v>4976</v>
      </c>
    </row>
    <row r="7" spans="1:10" x14ac:dyDescent="0.25">
      <c r="A7" s="45" t="s">
        <v>27</v>
      </c>
      <c r="B7" s="42">
        <f>AUTOMERCADO!AH19</f>
        <v>15913.169999999998</v>
      </c>
      <c r="C7" s="42">
        <f>MODELO!AH19</f>
        <v>4713.6599999999989</v>
      </c>
      <c r="D7" s="42">
        <f>EXQUISITECES!AH19</f>
        <v>2259.39</v>
      </c>
      <c r="E7" s="42">
        <f>HOYADA!AH19</f>
        <v>2381.19</v>
      </c>
      <c r="F7" s="42">
        <f>FARMASTOP!AH19</f>
        <v>456.75</v>
      </c>
      <c r="G7" s="42">
        <f>BOCAS!AH19</f>
        <v>316.67999999999995</v>
      </c>
      <c r="H7" s="42">
        <f>LAGUNETICA!AH19</f>
        <v>4263</v>
      </c>
      <c r="I7" s="42">
        <f>SANANTONIO!AH19</f>
        <v>0</v>
      </c>
      <c r="J7" s="42">
        <f t="shared" si="0"/>
        <v>30303.839999999997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19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19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113.42999999999999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113.42999999999999</v>
      </c>
    </row>
    <row r="10" spans="1:10" x14ac:dyDescent="0.25">
      <c r="A10" s="46" t="s">
        <v>25</v>
      </c>
      <c r="B10" s="42">
        <f>AUTOMERCADO!AH22</f>
        <v>4542</v>
      </c>
      <c r="C10" s="42">
        <f>MODELO!AH22</f>
        <v>2216</v>
      </c>
      <c r="D10" s="42">
        <f>EXQUISITECES!AH22</f>
        <v>433</v>
      </c>
      <c r="E10" s="42">
        <f>HOYADA!AH22</f>
        <v>412</v>
      </c>
      <c r="F10" s="42">
        <f>FARMASTOP!AH22</f>
        <v>88</v>
      </c>
      <c r="G10" s="42">
        <f>BOCAS!AH22</f>
        <v>465</v>
      </c>
      <c r="H10" s="42">
        <f>LAGUNETICA!AH22</f>
        <v>883</v>
      </c>
      <c r="I10" s="42">
        <f>SANANTONIO!AH22</f>
        <v>0</v>
      </c>
      <c r="J10" s="42">
        <f t="shared" si="0"/>
        <v>9039</v>
      </c>
    </row>
    <row r="11" spans="1:10" x14ac:dyDescent="0.25">
      <c r="A11" s="46" t="s">
        <v>26</v>
      </c>
      <c r="B11" s="42">
        <f>AUTOMERCADO!AH23</f>
        <v>27834.39</v>
      </c>
      <c r="C11" s="42">
        <f>MODELO!AH23</f>
        <v>13625.22</v>
      </c>
      <c r="D11" s="42">
        <f>EXQUISITECES!AH23</f>
        <v>2642.55</v>
      </c>
      <c r="E11" s="42">
        <f>HOYADA!AH23</f>
        <v>2506.98</v>
      </c>
      <c r="F11" s="42">
        <f>FARMASTOP!AH23</f>
        <v>537.08999999999992</v>
      </c>
      <c r="G11" s="42">
        <f>BOCAS!AH23</f>
        <v>2869.02</v>
      </c>
      <c r="H11" s="42">
        <f>LAGUNETICA!AH23</f>
        <v>5393.94</v>
      </c>
      <c r="I11" s="42">
        <f>SANANTONIO!AH23</f>
        <v>0</v>
      </c>
      <c r="J11" s="42">
        <f t="shared" si="0"/>
        <v>55409.19</v>
      </c>
    </row>
    <row r="12" spans="1:10" x14ac:dyDescent="0.25">
      <c r="A12" s="45" t="s">
        <v>28</v>
      </c>
      <c r="B12" s="42">
        <f>AUTOMERCADO!AH24</f>
        <v>50</v>
      </c>
      <c r="C12" s="42">
        <f>MODELO!AH24</f>
        <v>20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70</v>
      </c>
    </row>
    <row r="13" spans="1:10" x14ac:dyDescent="0.25">
      <c r="A13" s="45" t="s">
        <v>31</v>
      </c>
      <c r="B13" s="42">
        <f>AUTOMERCADO!AH25</f>
        <v>308.5</v>
      </c>
      <c r="C13" s="42">
        <f>MODELO!AH25</f>
        <v>123.4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431.9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50</v>
      </c>
      <c r="C18" s="42">
        <f>MODELO!AH30</f>
        <v>20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70</v>
      </c>
    </row>
    <row r="19" spans="1:10" x14ac:dyDescent="0.25">
      <c r="A19" s="46" t="s">
        <v>33</v>
      </c>
      <c r="B19" s="42">
        <f>AUTOMERCADO!AH31</f>
        <v>308.5</v>
      </c>
      <c r="C19" s="42">
        <f>MODELO!AH31</f>
        <v>123.4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431.9</v>
      </c>
    </row>
    <row r="20" spans="1:10" x14ac:dyDescent="0.25">
      <c r="A20" s="45" t="s">
        <v>34</v>
      </c>
      <c r="B20" s="42">
        <f>AUTOMERCADO!AH32</f>
        <v>60</v>
      </c>
      <c r="C20" s="42">
        <f>MODELO!AH32</f>
        <v>28.55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19.190000000000001</v>
      </c>
      <c r="H20" s="42">
        <f>LAGUNETICA!AH32</f>
        <v>0</v>
      </c>
      <c r="I20" s="42">
        <f>SANANTONIO!AH32</f>
        <v>0</v>
      </c>
      <c r="J20" s="42">
        <f t="shared" si="0"/>
        <v>107.74</v>
      </c>
    </row>
    <row r="21" spans="1:10" x14ac:dyDescent="0.25">
      <c r="A21" s="45" t="s">
        <v>35</v>
      </c>
      <c r="B21" s="42">
        <f>AUTOMERCADO!AH33</f>
        <v>370.79999999999995</v>
      </c>
      <c r="C21" s="42">
        <f>MODELO!AH33</f>
        <v>176.43899999999999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118.5942</v>
      </c>
      <c r="H21" s="42">
        <f>LAGUNETICA!AH33</f>
        <v>0</v>
      </c>
      <c r="I21" s="42">
        <f>SANANTONIO!AH33</f>
        <v>0</v>
      </c>
      <c r="J21" s="42">
        <f t="shared" si="0"/>
        <v>665.83319999999992</v>
      </c>
    </row>
    <row r="22" spans="1:10" x14ac:dyDescent="0.25">
      <c r="A22" s="45" t="s">
        <v>36</v>
      </c>
      <c r="B22" s="42">
        <f>AUTOMERCADO!AH34</f>
        <v>441.64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33.619999999999997</v>
      </c>
      <c r="I22" s="42">
        <f>SANANTONIO!AH34</f>
        <v>0</v>
      </c>
      <c r="J22" s="42">
        <f t="shared" si="0"/>
        <v>475.26</v>
      </c>
    </row>
    <row r="23" spans="1:10" x14ac:dyDescent="0.25">
      <c r="A23" s="45" t="s">
        <v>35</v>
      </c>
      <c r="B23" s="42">
        <f>AUTOMERCADO!AH35</f>
        <v>2689.5875999999998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204.74579999999997</v>
      </c>
      <c r="I23" s="42">
        <f>SANANTONIO!AH35</f>
        <v>0</v>
      </c>
      <c r="J23" s="42">
        <f t="shared" si="0"/>
        <v>2894.3334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501.64</v>
      </c>
      <c r="C26" s="42">
        <f>MODELO!AH38</f>
        <v>28.55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19.190000000000001</v>
      </c>
      <c r="H26" s="42">
        <f>LAGUNETICA!AH38</f>
        <v>33.619999999999997</v>
      </c>
      <c r="I26" s="42">
        <f>SANANTONIO!AH38</f>
        <v>0</v>
      </c>
      <c r="J26" s="42">
        <f t="shared" si="0"/>
        <v>583</v>
      </c>
    </row>
    <row r="27" spans="1:10" x14ac:dyDescent="0.25">
      <c r="A27" s="46" t="s">
        <v>42</v>
      </c>
      <c r="B27" s="42">
        <f>AUTOMERCADO!AH39</f>
        <v>3060.3876</v>
      </c>
      <c r="C27" s="42">
        <f>MODELO!AH39</f>
        <v>176.43899999999999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118.5942</v>
      </c>
      <c r="H27" s="42">
        <f>LAGUNETICA!AH39</f>
        <v>204.74579999999997</v>
      </c>
      <c r="I27" s="42">
        <f>SANANTONIO!AH39</f>
        <v>0</v>
      </c>
      <c r="J27" s="42">
        <f t="shared" si="0"/>
        <v>3560.1666</v>
      </c>
    </row>
    <row r="28" spans="1:10" x14ac:dyDescent="0.25">
      <c r="A28" s="45" t="s">
        <v>43</v>
      </c>
      <c r="B28" s="42">
        <f>AUTOMERCADO!AH40</f>
        <v>85.33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85.33</v>
      </c>
    </row>
    <row r="29" spans="1:10" x14ac:dyDescent="0.25">
      <c r="A29" s="45" t="s">
        <v>44</v>
      </c>
      <c r="B29" s="42">
        <f>AUTOMERCADO!AH41</f>
        <v>527.33939999999996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527.33939999999996</v>
      </c>
    </row>
    <row r="30" spans="1:10" x14ac:dyDescent="0.25">
      <c r="A30" s="45" t="s">
        <v>45</v>
      </c>
      <c r="B30" s="42">
        <f>AUTOMERCADO!AH42</f>
        <v>373.4</v>
      </c>
      <c r="C30" s="42">
        <f>MODELO!AH42</f>
        <v>0</v>
      </c>
      <c r="D30" s="42">
        <f>EXQUISITECES!AH42</f>
        <v>21.22</v>
      </c>
      <c r="E30" s="42">
        <f>HOYADA!AH42</f>
        <v>25.32</v>
      </c>
      <c r="F30" s="42">
        <f>FARMASTOP!AH42</f>
        <v>4.05</v>
      </c>
      <c r="G30" s="42">
        <f>BOCAS!AH42</f>
        <v>0</v>
      </c>
      <c r="H30" s="42">
        <f>LAGUNETICA!AH42</f>
        <v>42.6</v>
      </c>
      <c r="I30" s="42">
        <f>SANANTONIO!AH42</f>
        <v>0</v>
      </c>
      <c r="J30" s="42">
        <f t="shared" si="0"/>
        <v>466.59000000000003</v>
      </c>
    </row>
    <row r="31" spans="1:10" x14ac:dyDescent="0.25">
      <c r="A31" s="45" t="s">
        <v>44</v>
      </c>
      <c r="B31" s="42">
        <f>AUTOMERCADO!AH43</f>
        <v>2274.0059999999994</v>
      </c>
      <c r="C31" s="42">
        <f>MODELO!AH43</f>
        <v>0</v>
      </c>
      <c r="D31" s="42">
        <f>EXQUISITECES!AH43</f>
        <v>129.22979999999998</v>
      </c>
      <c r="E31" s="42">
        <f>HOYADA!AH43</f>
        <v>154.19880000000001</v>
      </c>
      <c r="F31" s="42">
        <f>FARMASTOP!AH43</f>
        <v>24.664499999999997</v>
      </c>
      <c r="G31" s="42">
        <f>BOCAS!AH43</f>
        <v>0</v>
      </c>
      <c r="H31" s="42">
        <f>LAGUNETICA!AH43</f>
        <v>259.43400000000003</v>
      </c>
      <c r="I31" s="42">
        <f>SANANTONIO!AH43</f>
        <v>0</v>
      </c>
      <c r="J31" s="42">
        <f t="shared" si="0"/>
        <v>2841.5330999999996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458.73</v>
      </c>
      <c r="C34" s="42">
        <f>MODELO!AH46</f>
        <v>0</v>
      </c>
      <c r="D34" s="42">
        <f>EXQUISITECES!AH46</f>
        <v>21.22</v>
      </c>
      <c r="E34" s="42">
        <f>HOYADA!AH46</f>
        <v>25.32</v>
      </c>
      <c r="F34" s="42">
        <f>FARMASTOP!AH46</f>
        <v>4.05</v>
      </c>
      <c r="G34" s="42">
        <f>BOCAS!AH46</f>
        <v>0</v>
      </c>
      <c r="H34" s="42">
        <f>LAGUNETICA!AH46</f>
        <v>42.6</v>
      </c>
      <c r="I34" s="42">
        <f>SANANTONIO!AH46</f>
        <v>0</v>
      </c>
      <c r="J34" s="42">
        <f t="shared" si="0"/>
        <v>551.92000000000007</v>
      </c>
    </row>
    <row r="35" spans="1:10" x14ac:dyDescent="0.25">
      <c r="A35" s="46" t="s">
        <v>48</v>
      </c>
      <c r="B35" s="42">
        <f>AUTOMERCADO!AH47</f>
        <v>2801.3453999999997</v>
      </c>
      <c r="C35" s="42">
        <f>MODELO!AH47</f>
        <v>0</v>
      </c>
      <c r="D35" s="42">
        <f>EXQUISITECES!AH47</f>
        <v>129.22979999999998</v>
      </c>
      <c r="E35" s="42">
        <f>HOYADA!AH47</f>
        <v>154.19880000000001</v>
      </c>
      <c r="F35" s="42">
        <f>FARMASTOP!AH47</f>
        <v>24.664499999999997</v>
      </c>
      <c r="G35" s="42">
        <f>BOCAS!AH47</f>
        <v>0</v>
      </c>
      <c r="H35" s="42">
        <f>LAGUNETICA!AH47</f>
        <v>259.43400000000003</v>
      </c>
      <c r="I35" s="42">
        <f>SANANTONIO!AH47</f>
        <v>0</v>
      </c>
      <c r="J35" s="42">
        <f t="shared" si="0"/>
        <v>3368.8724999999999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29866.929999999997</v>
      </c>
      <c r="C37" s="42">
        <f>MODELO!AH49</f>
        <v>15290.95</v>
      </c>
      <c r="D37" s="42">
        <f>EXQUISITECES!AH49</f>
        <v>3345.39</v>
      </c>
      <c r="E37" s="42">
        <f>HOYADA!AH49</f>
        <v>0</v>
      </c>
      <c r="F37" s="42">
        <f>FARMASTOP!AH49</f>
        <v>972.17000000000007</v>
      </c>
      <c r="G37" s="42">
        <f>BOCAS!AH49</f>
        <v>3305.84</v>
      </c>
      <c r="H37" s="42">
        <f>LAGUNETICA!AH49</f>
        <v>7831.1399999999994</v>
      </c>
      <c r="I37" s="42">
        <f>SANANTONIO!AH49</f>
        <v>0</v>
      </c>
      <c r="J37" s="42">
        <f t="shared" si="0"/>
        <v>60612.42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4426.26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4426.26</v>
      </c>
    </row>
    <row r="41" spans="1:10" x14ac:dyDescent="0.25">
      <c r="A41" s="71" t="s">
        <v>18</v>
      </c>
      <c r="B41" s="42">
        <f>AUTOMERCADO!AH53</f>
        <v>1780.4200000000003</v>
      </c>
      <c r="C41" s="42">
        <f>MODELO!AH53</f>
        <v>2998.3599999999997</v>
      </c>
      <c r="D41" s="42">
        <f>EXQUISITECES!AH53</f>
        <v>728.19</v>
      </c>
      <c r="E41" s="42">
        <f>HOYADA!AH53</f>
        <v>0</v>
      </c>
      <c r="F41" s="42">
        <f>FARMASTOP!AH53</f>
        <v>172.9</v>
      </c>
      <c r="G41" s="42">
        <f>BOCAS!AH53</f>
        <v>106.28</v>
      </c>
      <c r="H41" s="42">
        <f>LAGUNETICA!AH53</f>
        <v>548.41999999999996</v>
      </c>
      <c r="I41" s="42">
        <f>SANANTONIO!AH53</f>
        <v>0</v>
      </c>
      <c r="J41" s="42">
        <f t="shared" si="0"/>
        <v>6334.5699999999988</v>
      </c>
    </row>
    <row r="42" spans="1:10" x14ac:dyDescent="0.25">
      <c r="A42" s="71" t="s">
        <v>114</v>
      </c>
      <c r="B42" s="42">
        <f>AUTOMERCADO!AH54</f>
        <v>131.47999999999999</v>
      </c>
      <c r="C42" s="42">
        <f>MODELO!AH54</f>
        <v>94.92</v>
      </c>
      <c r="D42" s="42">
        <f>EXQUISITECES!AH54</f>
        <v>0</v>
      </c>
      <c r="E42" s="42">
        <f>HOYADA!AH54</f>
        <v>858.08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1084.48</v>
      </c>
    </row>
    <row r="43" spans="1:10" x14ac:dyDescent="0.25">
      <c r="A43" s="71" t="s">
        <v>52</v>
      </c>
      <c r="B43" s="42">
        <f>AUTOMERCADO!AH55</f>
        <v>1184.43</v>
      </c>
      <c r="C43" s="42">
        <f>MODELO!AH55</f>
        <v>697.94</v>
      </c>
      <c r="D43" s="42">
        <f>EXQUISITECES!AH55</f>
        <v>164.77</v>
      </c>
      <c r="E43" s="42">
        <f>HOYADA!AH55</f>
        <v>0</v>
      </c>
      <c r="F43" s="42">
        <f>FARMASTOP!AH55</f>
        <v>131.35</v>
      </c>
      <c r="G43" s="42">
        <f>BOCAS!AH55</f>
        <v>0</v>
      </c>
      <c r="H43" s="42">
        <f>LAGUNETICA!AH55</f>
        <v>0</v>
      </c>
      <c r="I43" s="42">
        <f>SANANTONIO!AH55</f>
        <v>0</v>
      </c>
      <c r="J43" s="42">
        <f t="shared" si="0"/>
        <v>2178.4900000000002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192.04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192.04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53.42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53.42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68212.882999999987</v>
      </c>
      <c r="C52" s="72">
        <f>MODELO!AH64</f>
        <v>38832.949000000001</v>
      </c>
      <c r="D52" s="72">
        <f>EXQUISITECES!AH64</f>
        <v>7463.1297999999997</v>
      </c>
      <c r="E52" s="72">
        <f>HOYADA!AH64</f>
        <v>5823.7588000000005</v>
      </c>
      <c r="F52" s="72">
        <f>FARMASTOP!AH64</f>
        <v>1912.6744999999999</v>
      </c>
      <c r="G52" s="72">
        <f>BOCAS!AH64</f>
        <v>6567.234199999999</v>
      </c>
      <c r="H52" s="72">
        <f>LAGUNETICA!AH64</f>
        <v>15653.1798</v>
      </c>
      <c r="I52" s="72">
        <f>SANANTONIO!AH64</f>
        <v>0</v>
      </c>
      <c r="J52" s="72">
        <f t="shared" si="0"/>
        <v>144465.80909999998</v>
      </c>
    </row>
    <row r="53" spans="1:10" x14ac:dyDescent="0.25">
      <c r="A53" s="54" t="s">
        <v>3</v>
      </c>
      <c r="B53" s="42">
        <f>B2</f>
        <v>67954.34</v>
      </c>
      <c r="C53" s="42">
        <f t="shared" ref="C53:I53" si="1">C2</f>
        <v>38788.559999999998</v>
      </c>
      <c r="D53" s="42">
        <f t="shared" si="1"/>
        <v>7393.96</v>
      </c>
      <c r="E53" s="42">
        <f t="shared" si="1"/>
        <v>5813.4500000000007</v>
      </c>
      <c r="F53" s="42">
        <f t="shared" si="1"/>
        <v>1875.6100000000001</v>
      </c>
      <c r="G53" s="42">
        <f t="shared" si="1"/>
        <v>6539.82</v>
      </c>
      <c r="H53" s="42">
        <f t="shared" si="1"/>
        <v>15624.05</v>
      </c>
      <c r="I53" s="42">
        <f t="shared" si="1"/>
        <v>0</v>
      </c>
      <c r="J53" s="42">
        <f>J2</f>
        <v>143989.78999999998</v>
      </c>
    </row>
    <row r="54" spans="1:10" x14ac:dyDescent="0.25">
      <c r="A54" s="56" t="s">
        <v>95</v>
      </c>
      <c r="B54" s="42">
        <f>+B52-B53</f>
        <v>258.54299999999057</v>
      </c>
      <c r="C54" s="42">
        <f t="shared" ref="C54:I54" si="2">+C52-C53</f>
        <v>44.389000000002852</v>
      </c>
      <c r="D54" s="42">
        <f t="shared" si="2"/>
        <v>69.169799999999668</v>
      </c>
      <c r="E54" s="42">
        <f t="shared" si="2"/>
        <v>10.308799999999792</v>
      </c>
      <c r="F54" s="42">
        <f t="shared" si="2"/>
        <v>37.064499999999725</v>
      </c>
      <c r="G54" s="42">
        <f t="shared" si="2"/>
        <v>27.414199999999255</v>
      </c>
      <c r="H54" s="42">
        <f t="shared" si="2"/>
        <v>29.129800000000614</v>
      </c>
      <c r="I54" s="42">
        <f t="shared" si="2"/>
        <v>0</v>
      </c>
      <c r="J54" s="42">
        <f>+J52-J53</f>
        <v>476.01910000000498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1"/>
  <sheetViews>
    <sheetView tabSelected="1" workbookViewId="0">
      <pane xSplit="1" ySplit="4" topLeftCell="AF13" activePane="bottomRight" state="frozen"/>
      <selection pane="topRight" activeCell="B1" sqref="B1"/>
      <selection pane="bottomLeft" activeCell="A5" sqref="A5"/>
      <selection pane="bottomRight" activeCell="AI28" sqref="AI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6.17</v>
      </c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76</v>
      </c>
      <c r="O11" s="5" t="s">
        <v>80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6382.41</v>
      </c>
      <c r="C12" s="25">
        <v>2636.97</v>
      </c>
      <c r="D12" s="25">
        <v>2994.89</v>
      </c>
      <c r="E12" s="25">
        <v>5346.39</v>
      </c>
      <c r="F12" s="25">
        <v>5277.03</v>
      </c>
      <c r="G12" s="25">
        <v>7755.52</v>
      </c>
      <c r="H12" s="25">
        <v>5745.76</v>
      </c>
      <c r="I12" s="25">
        <v>8989.67</v>
      </c>
      <c r="J12" s="25">
        <v>8949.34</v>
      </c>
      <c r="K12" s="25">
        <v>7612.84</v>
      </c>
      <c r="L12" s="25">
        <v>339.5</v>
      </c>
      <c r="M12" s="25">
        <v>4326.1400000000003</v>
      </c>
      <c r="N12" s="25">
        <v>392.46</v>
      </c>
      <c r="O12" s="25">
        <v>1205.42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67954.34</v>
      </c>
      <c r="AI12" s="25">
        <v>66970.28</v>
      </c>
      <c r="AJ12" s="66">
        <f>+AI12-AH12</f>
        <v>-984.05999999999767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42</v>
      </c>
      <c r="C15" s="22"/>
      <c r="D15" s="22"/>
      <c r="E15" s="22">
        <v>1</v>
      </c>
      <c r="F15" s="22">
        <v>114</v>
      </c>
      <c r="G15" s="22">
        <v>51.5</v>
      </c>
      <c r="H15" s="22">
        <v>121.5</v>
      </c>
      <c r="I15" s="22">
        <v>174.5</v>
      </c>
      <c r="J15" s="22"/>
      <c r="K15" s="22">
        <v>378</v>
      </c>
      <c r="L15" s="22">
        <v>96.5</v>
      </c>
      <c r="M15" s="22">
        <v>184</v>
      </c>
      <c r="N15" s="22">
        <v>5.5</v>
      </c>
      <c r="O15" s="22">
        <v>76.5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1245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>
        <v>410</v>
      </c>
      <c r="H16" s="30">
        <v>402</v>
      </c>
      <c r="I16" s="30">
        <v>541</v>
      </c>
      <c r="J16" s="30">
        <v>155</v>
      </c>
      <c r="K16" s="30">
        <v>417</v>
      </c>
      <c r="L16" s="30"/>
      <c r="M16" s="30"/>
      <c r="N16" s="30"/>
      <c r="O16" s="30">
        <v>4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1929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2533.7999999999997</v>
      </c>
      <c r="H17" s="21">
        <f t="shared" si="2"/>
        <v>2484.3599999999997</v>
      </c>
      <c r="I17" s="21">
        <f t="shared" si="2"/>
        <v>3343.3799999999997</v>
      </c>
      <c r="J17" s="21">
        <f t="shared" si="2"/>
        <v>957.9</v>
      </c>
      <c r="K17" s="21">
        <f t="shared" si="2"/>
        <v>2577.06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24.72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11921.219999999998</v>
      </c>
    </row>
    <row r="18" spans="1:36" s="31" customFormat="1" x14ac:dyDescent="0.25">
      <c r="A18" s="29" t="s">
        <v>23</v>
      </c>
      <c r="B18" s="32">
        <v>315</v>
      </c>
      <c r="C18" s="32">
        <v>143</v>
      </c>
      <c r="D18" s="32">
        <v>204</v>
      </c>
      <c r="E18" s="32">
        <v>282</v>
      </c>
      <c r="F18" s="32">
        <v>246</v>
      </c>
      <c r="G18" s="32">
        <v>171</v>
      </c>
      <c r="H18" s="32">
        <v>148</v>
      </c>
      <c r="I18" s="32">
        <v>326</v>
      </c>
      <c r="J18" s="32">
        <v>558</v>
      </c>
      <c r="K18" s="32">
        <v>158</v>
      </c>
      <c r="L18" s="32"/>
      <c r="M18" s="32"/>
      <c r="N18" s="32"/>
      <c r="O18" s="32">
        <v>62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2613</v>
      </c>
      <c r="AJ18" s="67"/>
    </row>
    <row r="19" spans="1:36" customFormat="1" x14ac:dyDescent="0.25">
      <c r="A19" s="45" t="s">
        <v>27</v>
      </c>
      <c r="B19" s="21">
        <f>B18*$B$9</f>
        <v>1918.35</v>
      </c>
      <c r="C19" s="21">
        <f t="shared" ref="C19:L19" si="5">C18*$B$9</f>
        <v>870.87</v>
      </c>
      <c r="D19" s="21">
        <f t="shared" si="5"/>
        <v>1242.3599999999999</v>
      </c>
      <c r="E19" s="21">
        <f t="shared" si="5"/>
        <v>1717.3799999999999</v>
      </c>
      <c r="F19" s="21">
        <f t="shared" si="5"/>
        <v>1498.1399999999999</v>
      </c>
      <c r="G19" s="21">
        <f t="shared" si="5"/>
        <v>1041.3899999999999</v>
      </c>
      <c r="H19" s="21">
        <f t="shared" si="5"/>
        <v>901.31999999999994</v>
      </c>
      <c r="I19" s="21">
        <f t="shared" si="5"/>
        <v>1985.34</v>
      </c>
      <c r="J19" s="21">
        <f t="shared" si="5"/>
        <v>3398.22</v>
      </c>
      <c r="K19" s="21">
        <f t="shared" si="5"/>
        <v>962.22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377.58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15913.169999999998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315</v>
      </c>
      <c r="C22" s="19">
        <f t="shared" ref="C22:L22" si="11">+C16+C18+C20</f>
        <v>143</v>
      </c>
      <c r="D22" s="19">
        <f t="shared" si="11"/>
        <v>204</v>
      </c>
      <c r="E22" s="19">
        <f t="shared" si="11"/>
        <v>282</v>
      </c>
      <c r="F22" s="19">
        <f t="shared" si="11"/>
        <v>246</v>
      </c>
      <c r="G22" s="19">
        <f t="shared" si="11"/>
        <v>581</v>
      </c>
      <c r="H22" s="19">
        <f t="shared" si="11"/>
        <v>550</v>
      </c>
      <c r="I22" s="19">
        <f t="shared" si="11"/>
        <v>867</v>
      </c>
      <c r="J22" s="19">
        <f t="shared" si="11"/>
        <v>713</v>
      </c>
      <c r="K22" s="19">
        <f t="shared" si="11"/>
        <v>575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66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4542</v>
      </c>
    </row>
    <row r="23" spans="1:36" customFormat="1" x14ac:dyDescent="0.25">
      <c r="A23" s="46" t="s">
        <v>26</v>
      </c>
      <c r="B23" s="18">
        <f>+B17+B19+B21</f>
        <v>1918.35</v>
      </c>
      <c r="C23" s="18">
        <f t="shared" ref="C23:L23" si="14">+C17+C19+C21</f>
        <v>870.87</v>
      </c>
      <c r="D23" s="18">
        <f t="shared" si="14"/>
        <v>1242.3599999999999</v>
      </c>
      <c r="E23" s="18">
        <f t="shared" si="14"/>
        <v>1717.3799999999999</v>
      </c>
      <c r="F23" s="18">
        <f t="shared" si="14"/>
        <v>1498.1399999999999</v>
      </c>
      <c r="G23" s="18">
        <f t="shared" si="14"/>
        <v>3575.1899999999996</v>
      </c>
      <c r="H23" s="18">
        <f t="shared" si="14"/>
        <v>3385.6799999999994</v>
      </c>
      <c r="I23" s="18">
        <f t="shared" si="14"/>
        <v>5328.7199999999993</v>
      </c>
      <c r="J23" s="18">
        <f t="shared" si="14"/>
        <v>4356.12</v>
      </c>
      <c r="K23" s="18">
        <f t="shared" si="14"/>
        <v>3539.2799999999997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402.29999999999995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27834.39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>
        <v>50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308.5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308.5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50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308.5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308.5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>
        <v>60</v>
      </c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60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370.79999999999995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370.79999999999995</v>
      </c>
    </row>
    <row r="34" spans="1:34" x14ac:dyDescent="0.25">
      <c r="A34" s="13" t="s">
        <v>36</v>
      </c>
      <c r="B34" s="37">
        <v>60</v>
      </c>
      <c r="C34" s="37"/>
      <c r="D34" s="37">
        <v>21.91</v>
      </c>
      <c r="E34" s="37">
        <v>112.26</v>
      </c>
      <c r="F34" s="37"/>
      <c r="G34" s="37">
        <v>35</v>
      </c>
      <c r="H34" s="37"/>
      <c r="I34" s="37"/>
      <c r="J34" s="37">
        <v>37.69</v>
      </c>
      <c r="K34" s="37">
        <v>174.78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441.64</v>
      </c>
    </row>
    <row r="35" spans="1:34" customFormat="1" x14ac:dyDescent="0.25">
      <c r="A35" s="45" t="s">
        <v>35</v>
      </c>
      <c r="B35" s="21">
        <f>B34*$B$9</f>
        <v>365.4</v>
      </c>
      <c r="C35" s="21">
        <f t="shared" ref="C35:L35" si="33">C34*$B$9</f>
        <v>0</v>
      </c>
      <c r="D35" s="21">
        <f t="shared" si="33"/>
        <v>133.43189999999998</v>
      </c>
      <c r="E35" s="21">
        <f t="shared" si="33"/>
        <v>683.66340000000002</v>
      </c>
      <c r="F35" s="21">
        <f t="shared" si="33"/>
        <v>0</v>
      </c>
      <c r="G35" s="21">
        <f t="shared" si="33"/>
        <v>213.15</v>
      </c>
      <c r="H35" s="21">
        <f t="shared" si="33"/>
        <v>0</v>
      </c>
      <c r="I35" s="21">
        <f t="shared" si="33"/>
        <v>0</v>
      </c>
      <c r="J35" s="21">
        <f t="shared" si="33"/>
        <v>229.53209999999999</v>
      </c>
      <c r="K35" s="21">
        <f t="shared" si="33"/>
        <v>1064.4102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2689.5875999999998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60</v>
      </c>
      <c r="C38" s="19">
        <f t="shared" ref="C38:L38" si="39">+C32+C34+C36</f>
        <v>0</v>
      </c>
      <c r="D38" s="19">
        <f t="shared" si="39"/>
        <v>21.91</v>
      </c>
      <c r="E38" s="19">
        <f t="shared" si="39"/>
        <v>112.26</v>
      </c>
      <c r="F38" s="19">
        <f t="shared" si="39"/>
        <v>0</v>
      </c>
      <c r="G38" s="19">
        <f t="shared" si="39"/>
        <v>35</v>
      </c>
      <c r="H38" s="19">
        <f t="shared" si="39"/>
        <v>0</v>
      </c>
      <c r="I38" s="19">
        <f t="shared" si="39"/>
        <v>0</v>
      </c>
      <c r="J38" s="19">
        <f t="shared" si="39"/>
        <v>97.69</v>
      </c>
      <c r="K38" s="19">
        <f t="shared" si="39"/>
        <v>174.78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501.64</v>
      </c>
    </row>
    <row r="39" spans="1:34" customFormat="1" x14ac:dyDescent="0.25">
      <c r="A39" s="46" t="s">
        <v>42</v>
      </c>
      <c r="B39" s="18">
        <f>+B33+B35+B37</f>
        <v>365.4</v>
      </c>
      <c r="C39" s="18">
        <f t="shared" ref="C39:L39" si="42">+C33+C35+C37</f>
        <v>0</v>
      </c>
      <c r="D39" s="18">
        <f t="shared" si="42"/>
        <v>133.43189999999998</v>
      </c>
      <c r="E39" s="18">
        <f t="shared" si="42"/>
        <v>683.66340000000002</v>
      </c>
      <c r="F39" s="18">
        <f t="shared" si="42"/>
        <v>0</v>
      </c>
      <c r="G39" s="18">
        <f t="shared" si="42"/>
        <v>213.15</v>
      </c>
      <c r="H39" s="18">
        <f t="shared" si="42"/>
        <v>0</v>
      </c>
      <c r="I39" s="18">
        <f t="shared" si="42"/>
        <v>0</v>
      </c>
      <c r="J39" s="18">
        <f t="shared" si="42"/>
        <v>600.33209999999997</v>
      </c>
      <c r="K39" s="18">
        <f t="shared" si="42"/>
        <v>1064.4102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3060.3876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>
        <v>45.46</v>
      </c>
      <c r="I40" s="35"/>
      <c r="J40" s="35">
        <v>39.869999999999997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85.33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280.94279999999998</v>
      </c>
      <c r="I41" s="21">
        <f t="shared" si="45"/>
        <v>0</v>
      </c>
      <c r="J41" s="21">
        <f t="shared" si="45"/>
        <v>246.39659999999998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527.33939999999996</v>
      </c>
    </row>
    <row r="42" spans="1:34" x14ac:dyDescent="0.25">
      <c r="A42" s="13" t="s">
        <v>45</v>
      </c>
      <c r="B42" s="37">
        <v>100.15</v>
      </c>
      <c r="C42" s="37">
        <v>75.39</v>
      </c>
      <c r="D42" s="37">
        <v>111.44</v>
      </c>
      <c r="E42" s="37"/>
      <c r="F42" s="37">
        <v>70.89</v>
      </c>
      <c r="G42" s="37"/>
      <c r="H42" s="37">
        <v>15.53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373.4</v>
      </c>
    </row>
    <row r="43" spans="1:34" customFormat="1" x14ac:dyDescent="0.25">
      <c r="A43" s="45" t="s">
        <v>44</v>
      </c>
      <c r="B43" s="21">
        <f>B42*$B$9</f>
        <v>609.9135</v>
      </c>
      <c r="C43" s="21">
        <f t="shared" ref="C43:L43" si="48">C42*$B$9</f>
        <v>459.12509999999997</v>
      </c>
      <c r="D43" s="21">
        <f t="shared" si="48"/>
        <v>678.66959999999995</v>
      </c>
      <c r="E43" s="21">
        <f t="shared" si="48"/>
        <v>0</v>
      </c>
      <c r="F43" s="21">
        <f t="shared" si="48"/>
        <v>431.7201</v>
      </c>
      <c r="G43" s="21">
        <f t="shared" si="48"/>
        <v>0</v>
      </c>
      <c r="H43" s="21">
        <f t="shared" si="48"/>
        <v>94.577699999999993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2274.0059999999994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100.15</v>
      </c>
      <c r="C46" s="19">
        <f t="shared" ref="C46:L46" si="54">+C40+C42+C44</f>
        <v>75.39</v>
      </c>
      <c r="D46" s="19">
        <f t="shared" si="54"/>
        <v>111.44</v>
      </c>
      <c r="E46" s="19">
        <f t="shared" si="54"/>
        <v>0</v>
      </c>
      <c r="F46" s="19">
        <f t="shared" si="54"/>
        <v>70.89</v>
      </c>
      <c r="G46" s="19">
        <f t="shared" si="54"/>
        <v>0</v>
      </c>
      <c r="H46" s="19">
        <f t="shared" si="54"/>
        <v>60.99</v>
      </c>
      <c r="I46" s="19">
        <f t="shared" si="54"/>
        <v>0</v>
      </c>
      <c r="J46" s="19">
        <f t="shared" si="54"/>
        <v>39.869999999999997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458.73</v>
      </c>
    </row>
    <row r="47" spans="1:34" customFormat="1" x14ac:dyDescent="0.25">
      <c r="A47" s="46" t="s">
        <v>48</v>
      </c>
      <c r="B47" s="18">
        <f>+B41+B43+B45</f>
        <v>609.9135</v>
      </c>
      <c r="C47" s="18">
        <f t="shared" ref="C47:L47" si="57">+C41+C43+C45</f>
        <v>459.12509999999997</v>
      </c>
      <c r="D47" s="18">
        <f t="shared" si="57"/>
        <v>678.66959999999995</v>
      </c>
      <c r="E47" s="18">
        <f t="shared" si="57"/>
        <v>0</v>
      </c>
      <c r="F47" s="18">
        <f t="shared" si="57"/>
        <v>431.7201</v>
      </c>
      <c r="G47" s="18">
        <f t="shared" si="57"/>
        <v>0</v>
      </c>
      <c r="H47" s="18">
        <f t="shared" si="57"/>
        <v>375.52049999999997</v>
      </c>
      <c r="I47" s="18">
        <f t="shared" si="57"/>
        <v>0</v>
      </c>
      <c r="J47" s="18">
        <f t="shared" si="57"/>
        <v>246.39659999999998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2801.3453999999997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3232.42</v>
      </c>
      <c r="C49" s="43">
        <v>1299.9100000000001</v>
      </c>
      <c r="D49" s="43">
        <v>1035.71</v>
      </c>
      <c r="E49" s="43">
        <v>2941.69</v>
      </c>
      <c r="F49" s="43">
        <v>2850.7</v>
      </c>
      <c r="G49" s="43">
        <v>3121.24</v>
      </c>
      <c r="H49" s="43">
        <v>742.27</v>
      </c>
      <c r="I49" s="43">
        <v>3214.74</v>
      </c>
      <c r="J49" s="43">
        <v>3737.77</v>
      </c>
      <c r="K49" s="43">
        <v>2420.7199999999998</v>
      </c>
      <c r="L49" s="43">
        <v>169.26</v>
      </c>
      <c r="M49" s="44">
        <v>4142.05</v>
      </c>
      <c r="N49" s="44">
        <v>357.6</v>
      </c>
      <c r="O49" s="44">
        <v>600.85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29866.929999999997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176.95</v>
      </c>
      <c r="C53" s="43">
        <v>42.93</v>
      </c>
      <c r="D53" s="43">
        <v>25.06</v>
      </c>
      <c r="E53" s="43"/>
      <c r="F53" s="43"/>
      <c r="G53" s="43">
        <v>795.44</v>
      </c>
      <c r="H53" s="43">
        <v>575.07000000000005</v>
      </c>
      <c r="I53" s="43">
        <v>55.4</v>
      </c>
      <c r="J53" s="43"/>
      <c r="K53" s="43"/>
      <c r="L53" s="43"/>
      <c r="M53" s="44"/>
      <c r="N53" s="44"/>
      <c r="O53" s="44">
        <v>109.57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1780.4200000000003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>
        <v>131.47999999999999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131.47999999999999</v>
      </c>
    </row>
    <row r="55" spans="1:34" x14ac:dyDescent="0.25">
      <c r="A55" s="17" t="s">
        <v>52</v>
      </c>
      <c r="B55" s="43">
        <v>42.65</v>
      </c>
      <c r="C55" s="43"/>
      <c r="D55" s="43"/>
      <c r="E55" s="43">
        <v>42.4</v>
      </c>
      <c r="F55" s="43">
        <v>382.48</v>
      </c>
      <c r="G55" s="43">
        <v>4.2300000000000004</v>
      </c>
      <c r="H55" s="43">
        <v>239.25</v>
      </c>
      <c r="I55" s="43">
        <v>224.13</v>
      </c>
      <c r="J55" s="43">
        <v>43.6</v>
      </c>
      <c r="K55" s="43">
        <v>81.069999999999993</v>
      </c>
      <c r="L55" s="43">
        <v>73.48</v>
      </c>
      <c r="M55" s="44"/>
      <c r="N55" s="44">
        <v>29.99</v>
      </c>
      <c r="O55" s="44">
        <v>21.15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1184.43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6387.6835000000001</v>
      </c>
      <c r="C64" s="51">
        <f t="shared" ref="C64:AG64" si="61">+C15+C23+C31+C39+C47+C48+C49+C50+C51+C52+C53+C54+C55+C56+C57+C58+C59+C60+C61+C62+C63</f>
        <v>2672.8350999999998</v>
      </c>
      <c r="D64" s="51">
        <f t="shared" si="61"/>
        <v>3115.2314999999999</v>
      </c>
      <c r="E64" s="51">
        <f t="shared" si="61"/>
        <v>5386.1333999999997</v>
      </c>
      <c r="F64" s="51">
        <f t="shared" si="61"/>
        <v>5277.0401000000002</v>
      </c>
      <c r="G64" s="51">
        <f t="shared" si="61"/>
        <v>7760.75</v>
      </c>
      <c r="H64" s="51">
        <f t="shared" si="61"/>
        <v>5747.7904999999992</v>
      </c>
      <c r="I64" s="51">
        <f t="shared" si="61"/>
        <v>8997.489999999998</v>
      </c>
      <c r="J64" s="51">
        <f t="shared" si="61"/>
        <v>8984.2186999999994</v>
      </c>
      <c r="K64" s="51">
        <f t="shared" si="61"/>
        <v>7614.9601999999995</v>
      </c>
      <c r="L64" s="51">
        <f t="shared" si="61"/>
        <v>339.24</v>
      </c>
      <c r="M64" s="51">
        <f t="shared" si="61"/>
        <v>4326.05</v>
      </c>
      <c r="N64" s="51">
        <f t="shared" si="61"/>
        <v>393.09000000000003</v>
      </c>
      <c r="O64" s="51">
        <f t="shared" si="61"/>
        <v>1210.3700000000001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68212.882999999987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3 D</v>
      </c>
      <c r="D66" s="53" t="str">
        <f t="shared" ref="D66:AG66" si="62">D11</f>
        <v>CAJA 4 D</v>
      </c>
      <c r="E66" s="53" t="str">
        <f t="shared" si="62"/>
        <v>CAJA 5 D</v>
      </c>
      <c r="F66" s="53" t="str">
        <f t="shared" si="62"/>
        <v>CAJA 6 D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7 N</v>
      </c>
      <c r="M66" s="53" t="str">
        <f t="shared" si="62"/>
        <v>CAJA 8 N</v>
      </c>
      <c r="N66" s="53" t="str">
        <f t="shared" si="62"/>
        <v>CAJA 12 N</v>
      </c>
      <c r="O66" s="53" t="str">
        <f t="shared" si="62"/>
        <v>CAJA 14 N</v>
      </c>
      <c r="P66" s="53" t="str">
        <f t="shared" si="62"/>
        <v>CAJA 14 N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6382.41</v>
      </c>
      <c r="C67" s="55">
        <f t="shared" ref="C67:L67" si="63">C12</f>
        <v>2636.97</v>
      </c>
      <c r="D67" s="55">
        <f t="shared" si="63"/>
        <v>2994.89</v>
      </c>
      <c r="E67" s="55">
        <f t="shared" si="63"/>
        <v>5346.39</v>
      </c>
      <c r="F67" s="55">
        <f t="shared" si="63"/>
        <v>5277.03</v>
      </c>
      <c r="G67" s="55">
        <f t="shared" si="63"/>
        <v>7755.52</v>
      </c>
      <c r="H67" s="55">
        <f t="shared" si="63"/>
        <v>5745.76</v>
      </c>
      <c r="I67" s="55">
        <f t="shared" si="63"/>
        <v>8989.67</v>
      </c>
      <c r="J67" s="55">
        <f t="shared" si="63"/>
        <v>8949.34</v>
      </c>
      <c r="K67" s="55">
        <f t="shared" si="63"/>
        <v>7612.84</v>
      </c>
      <c r="L67" s="55">
        <f t="shared" si="63"/>
        <v>339.5</v>
      </c>
      <c r="M67" s="55">
        <f t="shared" ref="M67:AG67" si="64">M12</f>
        <v>4326.1400000000003</v>
      </c>
      <c r="N67" s="55">
        <f t="shared" si="64"/>
        <v>392.46</v>
      </c>
      <c r="O67" s="55">
        <f t="shared" si="64"/>
        <v>1205.42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67954.34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6382.41</v>
      </c>
      <c r="C69" s="57">
        <f t="shared" ref="C69:L69" si="67">+C67+C68</f>
        <v>2636.97</v>
      </c>
      <c r="D69" s="57">
        <f t="shared" si="67"/>
        <v>2994.89</v>
      </c>
      <c r="E69" s="57">
        <f t="shared" si="67"/>
        <v>5346.39</v>
      </c>
      <c r="F69" s="57">
        <f t="shared" si="67"/>
        <v>5277.03</v>
      </c>
      <c r="G69" s="57">
        <f t="shared" si="67"/>
        <v>7755.52</v>
      </c>
      <c r="H69" s="57">
        <f t="shared" si="67"/>
        <v>5745.76</v>
      </c>
      <c r="I69" s="57">
        <f t="shared" si="67"/>
        <v>8989.67</v>
      </c>
      <c r="J69" s="57">
        <f t="shared" si="67"/>
        <v>8949.34</v>
      </c>
      <c r="K69" s="57">
        <f t="shared" si="67"/>
        <v>7612.84</v>
      </c>
      <c r="L69" s="57">
        <f t="shared" si="67"/>
        <v>339.5</v>
      </c>
      <c r="M69" s="57">
        <f t="shared" ref="M69:AG69" si="68">+M67+M68</f>
        <v>4326.1400000000003</v>
      </c>
      <c r="N69" s="57">
        <f t="shared" si="68"/>
        <v>392.46</v>
      </c>
      <c r="O69" s="57">
        <f t="shared" si="68"/>
        <v>1205.42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67954.34</v>
      </c>
    </row>
    <row r="70" spans="1:34" customFormat="1" ht="15" customHeight="1" x14ac:dyDescent="0.25">
      <c r="A70" s="56" t="s">
        <v>95</v>
      </c>
      <c r="B70" s="55">
        <f t="shared" ref="B70:L70" si="69">+B64-B69</f>
        <v>5.2735000000002401</v>
      </c>
      <c r="C70" s="55">
        <f t="shared" si="69"/>
        <v>35.865099999999984</v>
      </c>
      <c r="D70" s="55">
        <f t="shared" si="69"/>
        <v>120.3415</v>
      </c>
      <c r="E70" s="55">
        <f t="shared" si="69"/>
        <v>39.743399999999383</v>
      </c>
      <c r="F70" s="55">
        <f t="shared" si="69"/>
        <v>1.010000000042055E-2</v>
      </c>
      <c r="G70" s="55">
        <f t="shared" si="69"/>
        <v>5.2299999999995634</v>
      </c>
      <c r="H70" s="55">
        <f t="shared" si="69"/>
        <v>2.0304999999989377</v>
      </c>
      <c r="I70" s="55">
        <f t="shared" si="69"/>
        <v>7.81999999999789</v>
      </c>
      <c r="J70" s="55">
        <f t="shared" si="69"/>
        <v>34.878699999999299</v>
      </c>
      <c r="K70" s="55">
        <f t="shared" si="69"/>
        <v>2.1201999999993859</v>
      </c>
      <c r="L70" s="55">
        <f t="shared" si="69"/>
        <v>-0.25999999999999091</v>
      </c>
      <c r="M70" s="55">
        <f t="shared" ref="M70:AG70" si="70">+M64-M69</f>
        <v>-9.0000000000145519E-2</v>
      </c>
      <c r="N70" s="55">
        <f t="shared" si="70"/>
        <v>0.6300000000000523</v>
      </c>
      <c r="O70" s="55">
        <f t="shared" si="70"/>
        <v>4.9500000000000455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258.54299999999506</v>
      </c>
    </row>
    <row r="71" spans="1:34" ht="101.25" customHeight="1" x14ac:dyDescent="0.25">
      <c r="A71" s="74" t="s">
        <v>96</v>
      </c>
      <c r="B71" s="14"/>
      <c r="C71" s="14" t="s">
        <v>129</v>
      </c>
      <c r="D71" s="14" t="s">
        <v>130</v>
      </c>
      <c r="E71" s="14" t="s">
        <v>131</v>
      </c>
      <c r="F71" s="14"/>
      <c r="G71" s="14"/>
      <c r="H71" s="14" t="s">
        <v>132</v>
      </c>
      <c r="I71" s="14"/>
      <c r="J71" s="14" t="s">
        <v>133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3"/>
  <sheetViews>
    <sheetView workbookViewId="0">
      <pane xSplit="1" ySplit="4" topLeftCell="AF2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6.17</v>
      </c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2092</v>
      </c>
      <c r="C12" s="25">
        <v>2598.6</v>
      </c>
      <c r="D12" s="25">
        <v>2231.38</v>
      </c>
      <c r="E12" s="25">
        <v>146.1</v>
      </c>
      <c r="F12" s="25">
        <v>2032.04</v>
      </c>
      <c r="G12" s="25">
        <v>1187.08</v>
      </c>
      <c r="H12" s="25">
        <v>5151.75</v>
      </c>
      <c r="I12" s="25">
        <v>1859.12</v>
      </c>
      <c r="J12" s="25">
        <v>1013</v>
      </c>
      <c r="K12" s="25">
        <v>6506.91</v>
      </c>
      <c r="L12" s="25">
        <v>5688.66</v>
      </c>
      <c r="M12" s="25">
        <v>941.95</v>
      </c>
      <c r="N12" s="25">
        <v>4133.29</v>
      </c>
      <c r="O12" s="25">
        <v>3206.68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38788.559999999998</v>
      </c>
      <c r="AI12" s="25">
        <v>38376.410000000003</v>
      </c>
      <c r="AJ12" s="66">
        <f>+AI12-AH12</f>
        <v>-412.14999999999418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92.5</v>
      </c>
      <c r="D15" s="22">
        <v>208.5</v>
      </c>
      <c r="E15" s="22">
        <v>8</v>
      </c>
      <c r="F15" s="22">
        <v>3.5</v>
      </c>
      <c r="G15" s="22">
        <v>0</v>
      </c>
      <c r="H15" s="22">
        <v>196.5</v>
      </c>
      <c r="I15" s="22">
        <v>23</v>
      </c>
      <c r="J15" s="22">
        <v>6</v>
      </c>
      <c r="K15" s="22">
        <v>84</v>
      </c>
      <c r="L15" s="22">
        <v>174.5</v>
      </c>
      <c r="M15" s="22">
        <v>120.5</v>
      </c>
      <c r="N15" s="22">
        <v>133.5</v>
      </c>
      <c r="O15" s="22">
        <v>103.5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1154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273</v>
      </c>
      <c r="I16" s="30">
        <v>185</v>
      </c>
      <c r="J16" s="30"/>
      <c r="K16" s="30">
        <v>290</v>
      </c>
      <c r="L16" s="30">
        <v>357</v>
      </c>
      <c r="M16" s="30"/>
      <c r="N16" s="30">
        <v>254</v>
      </c>
      <c r="O16" s="30">
        <v>83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1442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1687.1399999999999</v>
      </c>
      <c r="I17" s="21">
        <f t="shared" si="2"/>
        <v>1143.3</v>
      </c>
      <c r="J17" s="21">
        <f t="shared" si="2"/>
        <v>0</v>
      </c>
      <c r="K17" s="21">
        <f t="shared" si="2"/>
        <v>1792.1999999999998</v>
      </c>
      <c r="L17" s="21">
        <f t="shared" si="2"/>
        <v>2206.2599999999998</v>
      </c>
      <c r="M17" s="21">
        <f t="shared" si="2"/>
        <v>0</v>
      </c>
      <c r="N17" s="21">
        <f t="shared" si="2"/>
        <v>1569.72</v>
      </c>
      <c r="O17" s="21">
        <f t="shared" si="2"/>
        <v>512.93999999999994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8911.56</v>
      </c>
    </row>
    <row r="18" spans="1:36" s="31" customFormat="1" x14ac:dyDescent="0.25">
      <c r="A18" s="29" t="s">
        <v>23</v>
      </c>
      <c r="B18" s="32">
        <v>117</v>
      </c>
      <c r="C18" s="32">
        <v>62</v>
      </c>
      <c r="D18" s="32">
        <v>40</v>
      </c>
      <c r="E18" s="32">
        <v>8</v>
      </c>
      <c r="F18" s="32">
        <v>81</v>
      </c>
      <c r="G18" s="32">
        <v>36</v>
      </c>
      <c r="H18" s="32">
        <v>43</v>
      </c>
      <c r="I18" s="32">
        <v>2</v>
      </c>
      <c r="J18" s="32">
        <v>64</v>
      </c>
      <c r="K18" s="32">
        <v>100</v>
      </c>
      <c r="L18" s="32">
        <v>68</v>
      </c>
      <c r="M18" s="32"/>
      <c r="N18" s="32">
        <v>61</v>
      </c>
      <c r="O18" s="32">
        <v>92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774</v>
      </c>
      <c r="AJ18" s="67"/>
    </row>
    <row r="19" spans="1:36" customFormat="1" x14ac:dyDescent="0.25">
      <c r="A19" s="45" t="s">
        <v>27</v>
      </c>
      <c r="B19" s="21">
        <f>B18*$B$9</f>
        <v>712.53</v>
      </c>
      <c r="C19" s="21">
        <f t="shared" ref="C19:AG19" si="3">C18*$B$9</f>
        <v>377.58</v>
      </c>
      <c r="D19" s="21">
        <f t="shared" si="3"/>
        <v>243.6</v>
      </c>
      <c r="E19" s="21">
        <f t="shared" si="3"/>
        <v>48.72</v>
      </c>
      <c r="F19" s="21">
        <f t="shared" si="3"/>
        <v>493.28999999999996</v>
      </c>
      <c r="G19" s="21">
        <f t="shared" si="3"/>
        <v>219.24</v>
      </c>
      <c r="H19" s="21">
        <f t="shared" si="3"/>
        <v>261.87</v>
      </c>
      <c r="I19" s="21">
        <f t="shared" si="3"/>
        <v>12.18</v>
      </c>
      <c r="J19" s="21">
        <f t="shared" si="3"/>
        <v>389.76</v>
      </c>
      <c r="K19" s="21">
        <f t="shared" si="3"/>
        <v>609</v>
      </c>
      <c r="L19" s="21">
        <f t="shared" si="3"/>
        <v>414.12</v>
      </c>
      <c r="M19" s="21">
        <f t="shared" si="3"/>
        <v>0</v>
      </c>
      <c r="N19" s="21">
        <f t="shared" si="3"/>
        <v>371.49</v>
      </c>
      <c r="O19" s="21">
        <f t="shared" si="3"/>
        <v>560.28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4713.6599999999989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117</v>
      </c>
      <c r="C22" s="19">
        <f t="shared" ref="C22:AG23" si="5">+C16+C18+C20</f>
        <v>62</v>
      </c>
      <c r="D22" s="19">
        <f t="shared" si="5"/>
        <v>40</v>
      </c>
      <c r="E22" s="19">
        <f t="shared" si="5"/>
        <v>8</v>
      </c>
      <c r="F22" s="19">
        <f t="shared" si="5"/>
        <v>81</v>
      </c>
      <c r="G22" s="19">
        <f t="shared" si="5"/>
        <v>36</v>
      </c>
      <c r="H22" s="19">
        <f t="shared" si="5"/>
        <v>316</v>
      </c>
      <c r="I22" s="19">
        <f t="shared" si="5"/>
        <v>187</v>
      </c>
      <c r="J22" s="19">
        <f t="shared" si="5"/>
        <v>64</v>
      </c>
      <c r="K22" s="19">
        <f t="shared" si="5"/>
        <v>390</v>
      </c>
      <c r="L22" s="19">
        <f t="shared" si="5"/>
        <v>425</v>
      </c>
      <c r="M22" s="19">
        <f t="shared" si="5"/>
        <v>0</v>
      </c>
      <c r="N22" s="19">
        <f t="shared" si="5"/>
        <v>315</v>
      </c>
      <c r="O22" s="19">
        <f t="shared" si="5"/>
        <v>175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2216</v>
      </c>
    </row>
    <row r="23" spans="1:36" customFormat="1" x14ac:dyDescent="0.25">
      <c r="A23" s="46" t="s">
        <v>26</v>
      </c>
      <c r="B23" s="18">
        <f>+B17+B19+B21</f>
        <v>712.53</v>
      </c>
      <c r="C23" s="18">
        <f t="shared" si="5"/>
        <v>377.58</v>
      </c>
      <c r="D23" s="18">
        <f t="shared" si="5"/>
        <v>243.6</v>
      </c>
      <c r="E23" s="18">
        <f t="shared" si="5"/>
        <v>48.72</v>
      </c>
      <c r="F23" s="18">
        <f t="shared" si="5"/>
        <v>493.28999999999996</v>
      </c>
      <c r="G23" s="18">
        <f t="shared" si="5"/>
        <v>219.24</v>
      </c>
      <c r="H23" s="18">
        <f t="shared" si="5"/>
        <v>1949.0099999999998</v>
      </c>
      <c r="I23" s="18">
        <f t="shared" si="5"/>
        <v>1155.48</v>
      </c>
      <c r="J23" s="18">
        <f t="shared" si="5"/>
        <v>389.76</v>
      </c>
      <c r="K23" s="18">
        <f t="shared" si="5"/>
        <v>2401.1999999999998</v>
      </c>
      <c r="L23" s="18">
        <f t="shared" si="5"/>
        <v>2620.3799999999997</v>
      </c>
      <c r="M23" s="18">
        <f t="shared" si="5"/>
        <v>0</v>
      </c>
      <c r="N23" s="18">
        <f t="shared" si="5"/>
        <v>1941.21</v>
      </c>
      <c r="O23" s="18">
        <f t="shared" si="5"/>
        <v>1073.2199999999998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13625.22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>
        <v>20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123.4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123.4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20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123.4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123.4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>
        <v>28.55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28.55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176.43899999999999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176.43899999999999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28.55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28.55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176.43899999999999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176.43899999999999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1109.71</v>
      </c>
      <c r="C49" s="43">
        <v>1914.92</v>
      </c>
      <c r="D49" s="43">
        <v>1676.09</v>
      </c>
      <c r="E49" s="43">
        <v>0</v>
      </c>
      <c r="F49" s="43">
        <v>1341.91</v>
      </c>
      <c r="G49" s="43">
        <v>804.76</v>
      </c>
      <c r="H49" s="43">
        <v>1026.03</v>
      </c>
      <c r="I49" s="43"/>
      <c r="J49" s="43">
        <v>522.69000000000005</v>
      </c>
      <c r="K49" s="43">
        <v>2660.6</v>
      </c>
      <c r="L49" s="43"/>
      <c r="M49" s="44">
        <v>821.38</v>
      </c>
      <c r="N49" s="44">
        <v>1944.34</v>
      </c>
      <c r="O49" s="44">
        <v>1468.52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15290.95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>
        <v>36.64</v>
      </c>
      <c r="F52" s="43"/>
      <c r="G52" s="43"/>
      <c r="H52" s="43">
        <v>1576.77</v>
      </c>
      <c r="I52" s="43">
        <v>542.6</v>
      </c>
      <c r="J52" s="43"/>
      <c r="K52" s="43"/>
      <c r="L52" s="43">
        <v>2270.25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4426.26</v>
      </c>
    </row>
    <row r="53" spans="1:34" x14ac:dyDescent="0.25">
      <c r="A53" s="17" t="s">
        <v>18</v>
      </c>
      <c r="B53" s="43">
        <v>235.33</v>
      </c>
      <c r="C53" s="43">
        <v>106.82</v>
      </c>
      <c r="D53" s="43">
        <v>93.92</v>
      </c>
      <c r="E53" s="43"/>
      <c r="F53" s="43">
        <v>0</v>
      </c>
      <c r="G53" s="43">
        <v>147.25</v>
      </c>
      <c r="H53" s="43">
        <v>368.75</v>
      </c>
      <c r="I53" s="43">
        <v>114.08</v>
      </c>
      <c r="J53" s="43">
        <v>96.53</v>
      </c>
      <c r="K53" s="43">
        <v>1047.47</v>
      </c>
      <c r="L53" s="43">
        <v>432.52</v>
      </c>
      <c r="M53" s="44"/>
      <c r="N53" s="44"/>
      <c r="O53" s="44">
        <v>355.69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2998.3599999999997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>
        <v>35.590000000000003</v>
      </c>
      <c r="I54" s="43">
        <v>26.33</v>
      </c>
      <c r="J54" s="43"/>
      <c r="K54" s="43"/>
      <c r="L54" s="43"/>
      <c r="M54" s="44"/>
      <c r="N54" s="44"/>
      <c r="O54" s="44">
        <v>33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94.92</v>
      </c>
    </row>
    <row r="55" spans="1:34" x14ac:dyDescent="0.25">
      <c r="A55" s="17" t="s">
        <v>52</v>
      </c>
      <c r="B55" s="43">
        <v>54.2</v>
      </c>
      <c r="C55" s="43">
        <v>107.66</v>
      </c>
      <c r="D55" s="43">
        <v>10.96</v>
      </c>
      <c r="E55" s="43">
        <v>0</v>
      </c>
      <c r="F55" s="43">
        <v>196.22</v>
      </c>
      <c r="G55" s="43">
        <v>19.350000000000001</v>
      </c>
      <c r="H55" s="43"/>
      <c r="I55" s="43"/>
      <c r="J55" s="43"/>
      <c r="K55" s="43">
        <v>194.84</v>
      </c>
      <c r="L55" s="43"/>
      <c r="M55" s="44"/>
      <c r="N55" s="44">
        <v>114.71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697.94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>
        <v>192.04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192.04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126</v>
      </c>
      <c r="B62" s="43"/>
      <c r="C62" s="43"/>
      <c r="D62" s="43"/>
      <c r="E62" s="43">
        <v>53.42</v>
      </c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53.42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2111.77</v>
      </c>
      <c r="C64" s="51">
        <f t="shared" ref="C64:AG64" si="21">+C15+C23+C31+C39+C47+C48+C49+C50+C51+C52+C53+C54+C55+C56+C57+C58+C59+C60+C61+C62+C63</f>
        <v>2599.48</v>
      </c>
      <c r="D64" s="51">
        <f t="shared" si="21"/>
        <v>2233.0700000000002</v>
      </c>
      <c r="E64" s="51">
        <f t="shared" si="21"/>
        <v>146.78</v>
      </c>
      <c r="F64" s="51">
        <f t="shared" si="21"/>
        <v>2034.92</v>
      </c>
      <c r="G64" s="51">
        <f t="shared" si="21"/>
        <v>1190.5999999999999</v>
      </c>
      <c r="H64" s="51">
        <f t="shared" si="21"/>
        <v>5152.6499999999996</v>
      </c>
      <c r="I64" s="51">
        <f t="shared" si="21"/>
        <v>1861.4899999999998</v>
      </c>
      <c r="J64" s="51">
        <f t="shared" si="21"/>
        <v>1014.98</v>
      </c>
      <c r="K64" s="51">
        <f t="shared" si="21"/>
        <v>6511.51</v>
      </c>
      <c r="L64" s="51">
        <f t="shared" si="21"/>
        <v>5689.69</v>
      </c>
      <c r="M64" s="51">
        <f t="shared" si="21"/>
        <v>941.88</v>
      </c>
      <c r="N64" s="51">
        <f t="shared" si="21"/>
        <v>4133.76</v>
      </c>
      <c r="O64" s="51">
        <f t="shared" si="21"/>
        <v>3210.3690000000001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38832.949000000001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2 N</v>
      </c>
      <c r="K66" s="53" t="str">
        <f t="shared" si="22"/>
        <v>CAJA 3 N</v>
      </c>
      <c r="L66" s="53" t="str">
        <f t="shared" si="22"/>
        <v>CAJA 4 N</v>
      </c>
      <c r="M66" s="53" t="str">
        <f t="shared" si="22"/>
        <v>CAJA 5 N</v>
      </c>
      <c r="N66" s="53" t="str">
        <f t="shared" si="22"/>
        <v>CAJA 8 N</v>
      </c>
      <c r="O66" s="53" t="str">
        <f t="shared" si="22"/>
        <v>CAJA 9 N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2092</v>
      </c>
      <c r="C67" s="55">
        <f t="shared" ref="C67:L67" si="23">C12</f>
        <v>2598.6</v>
      </c>
      <c r="D67" s="55">
        <f t="shared" si="23"/>
        <v>2231.38</v>
      </c>
      <c r="E67" s="55">
        <f t="shared" si="23"/>
        <v>146.1</v>
      </c>
      <c r="F67" s="55">
        <f t="shared" si="23"/>
        <v>2032.04</v>
      </c>
      <c r="G67" s="55">
        <f t="shared" si="23"/>
        <v>1187.08</v>
      </c>
      <c r="H67" s="55">
        <f t="shared" si="23"/>
        <v>5151.75</v>
      </c>
      <c r="I67" s="55">
        <f t="shared" si="23"/>
        <v>1859.12</v>
      </c>
      <c r="J67" s="55">
        <f t="shared" si="23"/>
        <v>1013</v>
      </c>
      <c r="K67" s="55">
        <f t="shared" si="23"/>
        <v>6506.91</v>
      </c>
      <c r="L67" s="55">
        <f t="shared" si="23"/>
        <v>5688.66</v>
      </c>
      <c r="M67" s="55">
        <f t="shared" si="22"/>
        <v>941.95</v>
      </c>
      <c r="N67" s="55">
        <f t="shared" si="22"/>
        <v>4133.29</v>
      </c>
      <c r="O67" s="55">
        <f t="shared" si="22"/>
        <v>3206.68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38788.559999999998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2092</v>
      </c>
      <c r="C69" s="57">
        <f t="shared" ref="C69:AG69" si="25">+C67+C68</f>
        <v>2598.6</v>
      </c>
      <c r="D69" s="57">
        <f t="shared" si="25"/>
        <v>2231.38</v>
      </c>
      <c r="E69" s="57">
        <f t="shared" si="25"/>
        <v>146.1</v>
      </c>
      <c r="F69" s="57">
        <f t="shared" si="25"/>
        <v>2032.04</v>
      </c>
      <c r="G69" s="57">
        <f t="shared" si="25"/>
        <v>1187.08</v>
      </c>
      <c r="H69" s="57">
        <f t="shared" si="25"/>
        <v>5151.75</v>
      </c>
      <c r="I69" s="57">
        <f t="shared" si="25"/>
        <v>1859.12</v>
      </c>
      <c r="J69" s="57">
        <f t="shared" si="25"/>
        <v>1013</v>
      </c>
      <c r="K69" s="57">
        <f t="shared" si="25"/>
        <v>6506.91</v>
      </c>
      <c r="L69" s="57">
        <f t="shared" si="25"/>
        <v>5688.66</v>
      </c>
      <c r="M69" s="57">
        <f t="shared" si="25"/>
        <v>941.95</v>
      </c>
      <c r="N69" s="57">
        <f t="shared" si="25"/>
        <v>4133.29</v>
      </c>
      <c r="O69" s="57">
        <f t="shared" si="25"/>
        <v>3206.68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38788.559999999998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19.769999999999982</v>
      </c>
      <c r="C70" s="55">
        <f t="shared" si="26"/>
        <v>0.88000000000010914</v>
      </c>
      <c r="D70" s="55">
        <f t="shared" si="26"/>
        <v>1.6900000000000546</v>
      </c>
      <c r="E70" s="55">
        <f t="shared" si="26"/>
        <v>0.68000000000000682</v>
      </c>
      <c r="F70" s="55">
        <f t="shared" si="26"/>
        <v>2.8800000000001091</v>
      </c>
      <c r="G70" s="55">
        <f t="shared" si="26"/>
        <v>3.5199999999999818</v>
      </c>
      <c r="H70" s="55">
        <f t="shared" si="26"/>
        <v>0.8999999999996362</v>
      </c>
      <c r="I70" s="55">
        <f t="shared" si="26"/>
        <v>2.3699999999998909</v>
      </c>
      <c r="J70" s="55">
        <f t="shared" si="26"/>
        <v>1.9800000000000182</v>
      </c>
      <c r="K70" s="55">
        <f t="shared" si="26"/>
        <v>4.6000000000003638</v>
      </c>
      <c r="L70" s="55">
        <f t="shared" si="26"/>
        <v>1.0299999999997453</v>
      </c>
      <c r="M70" s="55">
        <f t="shared" si="26"/>
        <v>-7.0000000000050022E-2</v>
      </c>
      <c r="N70" s="55">
        <f t="shared" si="26"/>
        <v>0.47000000000025466</v>
      </c>
      <c r="O70" s="55">
        <f t="shared" si="26"/>
        <v>3.6890000000003056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44.389000000000408</v>
      </c>
    </row>
    <row r="71" spans="1:34" ht="112.5" customHeight="1" x14ac:dyDescent="0.25">
      <c r="A71" s="74" t="s">
        <v>96</v>
      </c>
      <c r="B71" s="14" t="s">
        <v>124</v>
      </c>
      <c r="C71" s="14"/>
      <c r="D71" s="14"/>
      <c r="E71" s="14"/>
      <c r="F71" s="14"/>
      <c r="G71" s="14" t="s">
        <v>127</v>
      </c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125</v>
      </c>
    </row>
    <row r="73" spans="1:34" x14ac:dyDescent="0.25">
      <c r="B73" s="12" t="s">
        <v>98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22" sqref="AI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>
        <v>6.17</v>
      </c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2070.6999999999998</v>
      </c>
      <c r="C12" s="25">
        <v>506.05</v>
      </c>
      <c r="D12" s="25">
        <v>2218.75</v>
      </c>
      <c r="E12" s="25">
        <v>2598.46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7393.96</v>
      </c>
      <c r="AI12" s="25">
        <v>7321.12</v>
      </c>
      <c r="AJ12" s="66">
        <f>+AI12-AH12</f>
        <v>-72.840000000000146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36</v>
      </c>
      <c r="D15" s="22">
        <v>218</v>
      </c>
      <c r="E15" s="22">
        <v>199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453</v>
      </c>
    </row>
    <row r="16" spans="1:36" s="31" customFormat="1" x14ac:dyDescent="0.25">
      <c r="A16" s="29" t="s">
        <v>20</v>
      </c>
      <c r="B16" s="30"/>
      <c r="C16" s="30">
        <v>0</v>
      </c>
      <c r="D16" s="30">
        <v>45</v>
      </c>
      <c r="E16" s="30">
        <v>17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278.09999999999997</v>
      </c>
      <c r="E17" s="21">
        <f t="shared" si="2"/>
        <v>105.06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383.15999999999997</v>
      </c>
    </row>
    <row r="18" spans="1:36" s="31" customFormat="1" x14ac:dyDescent="0.25">
      <c r="A18" s="29" t="s">
        <v>23</v>
      </c>
      <c r="B18" s="32">
        <v>201</v>
      </c>
      <c r="C18" s="32"/>
      <c r="D18" s="32">
        <v>80</v>
      </c>
      <c r="E18" s="32">
        <v>90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371</v>
      </c>
      <c r="AJ18" s="67"/>
    </row>
    <row r="19" spans="1:36" customFormat="1" x14ac:dyDescent="0.25">
      <c r="A19" s="45" t="s">
        <v>27</v>
      </c>
      <c r="B19" s="21">
        <f>B18*$B$9</f>
        <v>1224.0899999999999</v>
      </c>
      <c r="C19" s="21">
        <f t="shared" ref="C19:AG19" si="3">C18*$B$9</f>
        <v>0</v>
      </c>
      <c r="D19" s="21">
        <f t="shared" si="3"/>
        <v>487.2</v>
      </c>
      <c r="E19" s="21">
        <f t="shared" si="3"/>
        <v>548.1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2259.39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201</v>
      </c>
      <c r="C22" s="19">
        <f t="shared" ref="C22:AG23" si="5">+C16+C18+C20</f>
        <v>0</v>
      </c>
      <c r="D22" s="19">
        <f t="shared" si="5"/>
        <v>125</v>
      </c>
      <c r="E22" s="19">
        <f t="shared" si="5"/>
        <v>107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433</v>
      </c>
    </row>
    <row r="23" spans="1:36" customFormat="1" x14ac:dyDescent="0.25">
      <c r="A23" s="46" t="s">
        <v>26</v>
      </c>
      <c r="B23" s="18">
        <f>+B17+B19+B21</f>
        <v>1224.0899999999999</v>
      </c>
      <c r="C23" s="18">
        <f t="shared" si="5"/>
        <v>0</v>
      </c>
      <c r="D23" s="18">
        <f t="shared" si="5"/>
        <v>765.3</v>
      </c>
      <c r="E23" s="18">
        <f t="shared" si="5"/>
        <v>653.16000000000008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2642.55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21.22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21.22</v>
      </c>
    </row>
    <row r="43" spans="1:34" customFormat="1" x14ac:dyDescent="0.25">
      <c r="A43" s="45" t="s">
        <v>44</v>
      </c>
      <c r="B43" s="21">
        <f>B42*$B$9</f>
        <v>129.22979999999998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129.22979999999998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21.22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21.22</v>
      </c>
    </row>
    <row r="47" spans="1:34" customFormat="1" x14ac:dyDescent="0.25">
      <c r="A47" s="46" t="s">
        <v>48</v>
      </c>
      <c r="B47" s="18">
        <f>+B41+B43+B45</f>
        <v>129.22979999999998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129.22979999999998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656.68</v>
      </c>
      <c r="C49" s="43">
        <v>309.52999999999997</v>
      </c>
      <c r="D49" s="43">
        <v>933.97</v>
      </c>
      <c r="E49" s="43">
        <v>1445.21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3345.39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126.69</v>
      </c>
      <c r="C53" s="43">
        <v>22.13</v>
      </c>
      <c r="D53" s="43">
        <v>302.62</v>
      </c>
      <c r="E53" s="43">
        <v>276.75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728.19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139.27000000000001</v>
      </c>
      <c r="D55" s="43">
        <v>0</v>
      </c>
      <c r="E55" s="43">
        <v>25.5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164.77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2136.6898000000001</v>
      </c>
      <c r="C64" s="51">
        <f t="shared" ref="C64:AG64" si="21">+C15+C23+C31+C39+C47+C48+C49+C50+C51+C52+C53+C54+C55+C56+C57+C58+C59+C60+C61+C62+C63</f>
        <v>506.92999999999995</v>
      </c>
      <c r="D64" s="51">
        <f t="shared" si="21"/>
        <v>2219.89</v>
      </c>
      <c r="E64" s="51">
        <f t="shared" si="21"/>
        <v>2599.62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7463.1297999999997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3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2070.6999999999998</v>
      </c>
      <c r="C67" s="55">
        <f t="shared" ref="C67:L67" si="23">C12</f>
        <v>506.05</v>
      </c>
      <c r="D67" s="55">
        <f t="shared" si="23"/>
        <v>2218.75</v>
      </c>
      <c r="E67" s="55">
        <f t="shared" si="23"/>
        <v>2598.46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7393.96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2070.6999999999998</v>
      </c>
      <c r="C69" s="57">
        <f t="shared" ref="C69:AG69" si="25">+C67+C68</f>
        <v>506.05</v>
      </c>
      <c r="D69" s="57">
        <f t="shared" si="25"/>
        <v>2218.75</v>
      </c>
      <c r="E69" s="57">
        <f t="shared" si="25"/>
        <v>2598.46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7393.96</v>
      </c>
    </row>
    <row r="70" spans="1:34" customFormat="1" ht="15" customHeight="1" x14ac:dyDescent="0.25">
      <c r="A70" s="56" t="s">
        <v>95</v>
      </c>
      <c r="B70" s="55">
        <f t="shared" ref="B70:AG70" si="26">+B64-B69</f>
        <v>65.989800000000287</v>
      </c>
      <c r="C70" s="55">
        <f t="shared" si="26"/>
        <v>0.87999999999993861</v>
      </c>
      <c r="D70" s="55">
        <f t="shared" si="26"/>
        <v>1.1399999999998727</v>
      </c>
      <c r="E70" s="55">
        <f t="shared" si="26"/>
        <v>1.1599999999998545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69.169799999999952</v>
      </c>
    </row>
    <row r="71" spans="1:34" ht="95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8" sqref="AI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5.97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2069.0300000000002</v>
      </c>
      <c r="C12" s="25">
        <v>3140.98</v>
      </c>
      <c r="D12" s="25">
        <v>603.44000000000005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5813.4500000000007</v>
      </c>
      <c r="AI12" s="25">
        <v>5742.26</v>
      </c>
      <c r="AJ12" s="66">
        <f>+AI12-AH12</f>
        <v>-71.190000000000509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700</v>
      </c>
      <c r="C15" s="22">
        <v>1224</v>
      </c>
      <c r="D15" s="22">
        <v>380.5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2304.5</v>
      </c>
    </row>
    <row r="16" spans="1:36" s="31" customFormat="1" x14ac:dyDescent="0.25">
      <c r="A16" s="29" t="s">
        <v>20</v>
      </c>
      <c r="B16" s="30">
        <v>1</v>
      </c>
      <c r="C16" s="30">
        <v>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</v>
      </c>
      <c r="AJ16" s="67"/>
    </row>
    <row r="17" spans="1:36" customFormat="1" x14ac:dyDescent="0.25">
      <c r="A17" s="45" t="s">
        <v>27</v>
      </c>
      <c r="B17" s="21">
        <f>B16*$B$8</f>
        <v>6.18</v>
      </c>
      <c r="C17" s="21">
        <f>C16*$B$8</f>
        <v>6.18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12.36</v>
      </c>
    </row>
    <row r="18" spans="1:36" s="31" customFormat="1" x14ac:dyDescent="0.25">
      <c r="A18" s="29" t="s">
        <v>23</v>
      </c>
      <c r="B18" s="32">
        <v>154</v>
      </c>
      <c r="C18" s="32">
        <v>237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391</v>
      </c>
      <c r="AJ18" s="67"/>
    </row>
    <row r="19" spans="1:36" customFormat="1" x14ac:dyDescent="0.25">
      <c r="A19" s="45" t="s">
        <v>27</v>
      </c>
      <c r="B19" s="21">
        <f>B18*$B$9</f>
        <v>937.86</v>
      </c>
      <c r="C19" s="21">
        <f t="shared" ref="C19:AG19" si="3">C18*$B$9</f>
        <v>1443.33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2381.19</v>
      </c>
    </row>
    <row r="20" spans="1:36" s="31" customFormat="1" x14ac:dyDescent="0.25">
      <c r="A20" s="29" t="s">
        <v>24</v>
      </c>
      <c r="B20" s="32">
        <v>9</v>
      </c>
      <c r="C20" s="32">
        <v>10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19</v>
      </c>
      <c r="AJ20" s="67"/>
    </row>
    <row r="21" spans="1:36" customFormat="1" x14ac:dyDescent="0.25">
      <c r="A21" s="45" t="s">
        <v>27</v>
      </c>
      <c r="B21" s="21">
        <f>B20*$B$10</f>
        <v>53.73</v>
      </c>
      <c r="C21" s="21">
        <f t="shared" ref="C21:AG21" si="4">C20*$B$10</f>
        <v>59.699999999999996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113.42999999999999</v>
      </c>
    </row>
    <row r="22" spans="1:36" customFormat="1" x14ac:dyDescent="0.25">
      <c r="A22" s="46" t="s">
        <v>25</v>
      </c>
      <c r="B22" s="19">
        <f>+B16+B18+B20</f>
        <v>164</v>
      </c>
      <c r="C22" s="19">
        <f t="shared" ref="C22:AG23" si="5">+C16+C18+C20</f>
        <v>248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412</v>
      </c>
    </row>
    <row r="23" spans="1:36" customFormat="1" x14ac:dyDescent="0.25">
      <c r="A23" s="46" t="s">
        <v>26</v>
      </c>
      <c r="B23" s="18">
        <f>+B17+B19+B21</f>
        <v>997.77</v>
      </c>
      <c r="C23" s="18">
        <f t="shared" si="5"/>
        <v>1509.21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2506.98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25.32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25.32</v>
      </c>
    </row>
    <row r="43" spans="1:34" customFormat="1" x14ac:dyDescent="0.25">
      <c r="A43" s="45" t="s">
        <v>44</v>
      </c>
      <c r="B43" s="21">
        <f>B42*$B$9</f>
        <v>154.19880000000001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154.19880000000001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25.32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25.32</v>
      </c>
    </row>
    <row r="47" spans="1:34" customFormat="1" x14ac:dyDescent="0.25">
      <c r="A47" s="46" t="s">
        <v>48</v>
      </c>
      <c r="B47" s="18">
        <f>+B41+B43+B45</f>
        <v>154.19880000000001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154.19880000000001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>
        <v>218.61</v>
      </c>
      <c r="C54" s="43">
        <v>413.83</v>
      </c>
      <c r="D54" s="43">
        <v>225.64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858.08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2070.5788000000002</v>
      </c>
      <c r="C64" s="51">
        <f t="shared" ref="C64:AG64" si="21">+C15+C23+C31+C39+C47+C48+C49+C50+C51+C52+C53+C54+C55+C56+C57+C58+C59+C60+C61+C62+C63</f>
        <v>3147.04</v>
      </c>
      <c r="D64" s="51">
        <f t="shared" si="21"/>
        <v>606.14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5823.7588000000005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2069.0300000000002</v>
      </c>
      <c r="C67" s="55">
        <f t="shared" ref="C67:L67" si="23">C12</f>
        <v>3140.98</v>
      </c>
      <c r="D67" s="55">
        <f t="shared" si="23"/>
        <v>603.44000000000005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5813.4500000000007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2069.0300000000002</v>
      </c>
      <c r="C69" s="57">
        <f t="shared" ref="C69:AG69" si="25">+C67+C68</f>
        <v>3140.98</v>
      </c>
      <c r="D69" s="57">
        <f t="shared" si="25"/>
        <v>603.44000000000005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5813.4500000000007</v>
      </c>
    </row>
    <row r="70" spans="1:34" customFormat="1" ht="15" customHeight="1" x14ac:dyDescent="0.25">
      <c r="A70" s="56" t="s">
        <v>95</v>
      </c>
      <c r="B70" s="55">
        <f t="shared" ref="B70:AG70" si="26">+B64-B69</f>
        <v>1.5488000000000284</v>
      </c>
      <c r="C70" s="55">
        <f t="shared" si="26"/>
        <v>6.0599999999999454</v>
      </c>
      <c r="D70" s="55">
        <f t="shared" si="26"/>
        <v>2.6999999999999318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10.308799999999906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1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8" sqref="AI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829.86</v>
      </c>
      <c r="C12" s="25">
        <v>1045.75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1875.6100000000001</v>
      </c>
      <c r="AI12" s="25">
        <v>1860.79</v>
      </c>
      <c r="AJ12" s="66">
        <f>+AI12-AH12</f>
        <v>-14.820000000000164</v>
      </c>
    </row>
    <row r="13" spans="1:36" ht="19.5" customHeight="1" x14ac:dyDescent="0.25">
      <c r="A13" s="24" t="s">
        <v>117</v>
      </c>
      <c r="B13" s="25">
        <v>24</v>
      </c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36</v>
      </c>
      <c r="AI13" s="25"/>
      <c r="AJ13" s="66">
        <f>+AI13-AH13</f>
        <v>-36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</v>
      </c>
      <c r="C15" s="22">
        <v>67.5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74.5</v>
      </c>
    </row>
    <row r="16" spans="1:36" s="31" customFormat="1" x14ac:dyDescent="0.25">
      <c r="A16" s="29" t="s">
        <v>20</v>
      </c>
      <c r="B16" s="30"/>
      <c r="C16" s="30">
        <v>13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80.34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80.34</v>
      </c>
    </row>
    <row r="18" spans="1:36" s="31" customFormat="1" x14ac:dyDescent="0.25">
      <c r="A18" s="29" t="s">
        <v>23</v>
      </c>
      <c r="B18" s="32">
        <v>45</v>
      </c>
      <c r="C18" s="32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75</v>
      </c>
      <c r="AJ18" s="67"/>
    </row>
    <row r="19" spans="1:36" customFormat="1" x14ac:dyDescent="0.25">
      <c r="A19" s="45" t="s">
        <v>27</v>
      </c>
      <c r="B19" s="21">
        <f>B18*$B$9</f>
        <v>274.05</v>
      </c>
      <c r="C19" s="21">
        <f t="shared" ref="C19:AG19" si="3">C18*$B$9</f>
        <v>182.7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456.75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45</v>
      </c>
      <c r="C22" s="19">
        <f t="shared" ref="C22:AG23" si="5">+C16+C18+C20</f>
        <v>43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88</v>
      </c>
    </row>
    <row r="23" spans="1:36" customFormat="1" x14ac:dyDescent="0.25">
      <c r="A23" s="46" t="s">
        <v>26</v>
      </c>
      <c r="B23" s="18">
        <f>+B17+B19+B21</f>
        <v>274.05</v>
      </c>
      <c r="C23" s="18">
        <f t="shared" si="5"/>
        <v>263.03999999999996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537.08999999999992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4.05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4.05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24.664499999999997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24.664499999999997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4.05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4.05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24.664499999999997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24.664499999999997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457.92</v>
      </c>
      <c r="C49" s="43">
        <v>514.25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972.17000000000007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11.5</v>
      </c>
      <c r="C53" s="43">
        <v>161.4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172.9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104.57</v>
      </c>
      <c r="C55" s="43">
        <v>26.78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131.35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855.04</v>
      </c>
      <c r="C64" s="51">
        <f t="shared" ref="C64:AG64" si="21">+C15+C23+C31+C39+C47+C48+C49+C50+C51+C52+C53+C54+C55+C56+C57+C58+C59+C60+C61+C62+C63</f>
        <v>1057.6344999999999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1912.6744999999999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829.86</v>
      </c>
      <c r="C67" s="55">
        <f t="shared" ref="C67:L67" si="23">C12</f>
        <v>1045.75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1875.6100000000001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36</v>
      </c>
    </row>
    <row r="69" spans="1:34" customFormat="1" x14ac:dyDescent="0.25">
      <c r="A69" s="56" t="s">
        <v>94</v>
      </c>
      <c r="B69" s="57">
        <f>+B67+B68</f>
        <v>853.86</v>
      </c>
      <c r="C69" s="57">
        <f t="shared" ref="C69:AG69" si="25">+C67+C68</f>
        <v>1057.75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1911.6100000000001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1.17999999999995</v>
      </c>
      <c r="C70" s="55">
        <f t="shared" si="26"/>
        <v>-0.11550000000011096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1.064499999999839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1"/>
  <sheetViews>
    <sheetView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E71" sqref="E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518.88</v>
      </c>
      <c r="C12" s="25">
        <v>325.11</v>
      </c>
      <c r="D12" s="25">
        <v>4145.6400000000003</v>
      </c>
      <c r="E12" s="25">
        <v>1550.19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6539.82</v>
      </c>
      <c r="AI12" s="25"/>
      <c r="AJ12" s="66">
        <f>+AI12-AH12</f>
        <v>-6539.82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6.5</v>
      </c>
      <c r="C15" s="22"/>
      <c r="D15" s="22">
        <v>123</v>
      </c>
      <c r="E15" s="22">
        <v>38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167.5</v>
      </c>
    </row>
    <row r="16" spans="1:36" s="31" customFormat="1" x14ac:dyDescent="0.25">
      <c r="A16" s="29" t="s">
        <v>20</v>
      </c>
      <c r="B16" s="30"/>
      <c r="C16" s="30"/>
      <c r="D16" s="30">
        <v>263</v>
      </c>
      <c r="E16" s="30">
        <v>150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413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1625.34</v>
      </c>
      <c r="E17" s="21">
        <f t="shared" si="2"/>
        <v>927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2552.34</v>
      </c>
    </row>
    <row r="18" spans="1:36" s="31" customFormat="1" x14ac:dyDescent="0.25">
      <c r="A18" s="29" t="s">
        <v>23</v>
      </c>
      <c r="B18" s="32">
        <v>29</v>
      </c>
      <c r="C18" s="32">
        <v>23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52</v>
      </c>
      <c r="AJ18" s="67"/>
    </row>
    <row r="19" spans="1:36" customFormat="1" x14ac:dyDescent="0.25">
      <c r="A19" s="45" t="s">
        <v>27</v>
      </c>
      <c r="B19" s="21">
        <f>B18*$B$9</f>
        <v>176.60999999999999</v>
      </c>
      <c r="C19" s="21">
        <f t="shared" ref="C19:AG19" si="3">C18*$B$9</f>
        <v>140.07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316.67999999999995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29</v>
      </c>
      <c r="C22" s="19">
        <f t="shared" ref="C22:AG23" si="5">+C16+C18+C20</f>
        <v>23</v>
      </c>
      <c r="D22" s="19">
        <f t="shared" si="5"/>
        <v>263</v>
      </c>
      <c r="E22" s="19">
        <f t="shared" si="5"/>
        <v>150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465</v>
      </c>
    </row>
    <row r="23" spans="1:36" customFormat="1" x14ac:dyDescent="0.25">
      <c r="A23" s="46" t="s">
        <v>26</v>
      </c>
      <c r="B23" s="18">
        <f>+B17+B19+B21</f>
        <v>176.60999999999999</v>
      </c>
      <c r="C23" s="18">
        <f t="shared" si="5"/>
        <v>140.07</v>
      </c>
      <c r="D23" s="18">
        <f t="shared" si="5"/>
        <v>1625.34</v>
      </c>
      <c r="E23" s="18">
        <f t="shared" si="5"/>
        <v>927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2869.02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>
        <v>19.190000000000001</v>
      </c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19.190000000000001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118.5942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118.5942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19.190000000000001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19.190000000000001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118.5942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118.5942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318.02999999999997</v>
      </c>
      <c r="C49" s="43">
        <v>202.62</v>
      </c>
      <c r="D49" s="43">
        <v>2198.08</v>
      </c>
      <c r="E49" s="43">
        <v>587.11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3305.84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22.3</v>
      </c>
      <c r="C53" s="43"/>
      <c r="D53" s="43">
        <v>83.98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106.28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523.43999999999994</v>
      </c>
      <c r="C64" s="51">
        <f t="shared" ref="C64:AG64" si="21">+C15+C23+C31+C39+C47+C48+C49+C50+C51+C52+C53+C54+C55+C56+C57+C58+C59+C60+C61+C62+C63</f>
        <v>342.69</v>
      </c>
      <c r="D64" s="51">
        <f t="shared" si="21"/>
        <v>4148.9941999999992</v>
      </c>
      <c r="E64" s="51">
        <f t="shared" si="21"/>
        <v>1552.1100000000001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6567.234199999999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518.88</v>
      </c>
      <c r="C67" s="55">
        <f t="shared" ref="C67:L67" si="23">C12</f>
        <v>325.11</v>
      </c>
      <c r="D67" s="55">
        <f t="shared" si="23"/>
        <v>4145.6400000000003</v>
      </c>
      <c r="E67" s="55">
        <f t="shared" si="23"/>
        <v>1550.19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6539.82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518.88</v>
      </c>
      <c r="C69" s="57">
        <f t="shared" ref="C69:AG69" si="25">+C67+C68</f>
        <v>325.11</v>
      </c>
      <c r="D69" s="57">
        <f t="shared" si="25"/>
        <v>4145.6400000000003</v>
      </c>
      <c r="E69" s="57">
        <f t="shared" si="25"/>
        <v>1550.19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6539.82</v>
      </c>
    </row>
    <row r="70" spans="1:34" customFormat="1" ht="15" customHeight="1" x14ac:dyDescent="0.25">
      <c r="A70" s="56" t="s">
        <v>95</v>
      </c>
      <c r="B70" s="55">
        <f t="shared" ref="B70:AG70" si="26">+B64-B69</f>
        <v>4.5599999999999454</v>
      </c>
      <c r="C70" s="55">
        <f t="shared" si="26"/>
        <v>17.579999999999984</v>
      </c>
      <c r="D70" s="55">
        <f t="shared" si="26"/>
        <v>3.3541999999988548</v>
      </c>
      <c r="E70" s="55">
        <f t="shared" si="26"/>
        <v>1.9200000000000728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27.414199999998857</v>
      </c>
    </row>
    <row r="71" spans="1:34" ht="96" customHeight="1" x14ac:dyDescent="0.25">
      <c r="A71" s="74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workbookViewId="0">
      <pane xSplit="1" ySplit="4" topLeftCell="D60" activePane="bottomRight" state="frozen"/>
      <selection pane="topRight" activeCell="B1" sqref="B1"/>
      <selection pane="bottomLeft" activeCell="A5" sqref="A5"/>
      <selection pane="bottomRight" activeCell="D72" sqref="D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6.18</v>
      </c>
      <c r="C8" s="1" t="s">
        <v>38</v>
      </c>
      <c r="D8" s="2"/>
    </row>
    <row r="9" spans="1:36" x14ac:dyDescent="0.25">
      <c r="A9" s="1" t="s">
        <v>22</v>
      </c>
      <c r="B9" s="23">
        <v>6.09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1055.04</v>
      </c>
      <c r="C12" s="25">
        <v>2983.01</v>
      </c>
      <c r="D12" s="25">
        <v>4203.4799999999996</v>
      </c>
      <c r="E12" s="25">
        <v>2899.08</v>
      </c>
      <c r="F12" s="25">
        <v>4483.4399999999996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15624.05</v>
      </c>
      <c r="AI12" s="25"/>
      <c r="AJ12" s="66">
        <f>+AI12-AH12</f>
        <v>-15624.05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82</v>
      </c>
      <c r="C15" s="22">
        <v>305</v>
      </c>
      <c r="D15" s="22">
        <v>296</v>
      </c>
      <c r="E15" s="22">
        <v>230</v>
      </c>
      <c r="F15" s="22">
        <v>502.5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1415.5</v>
      </c>
    </row>
    <row r="16" spans="1:36" s="31" customFormat="1" x14ac:dyDescent="0.25">
      <c r="A16" s="29" t="s">
        <v>20</v>
      </c>
      <c r="B16" s="30"/>
      <c r="C16" s="30"/>
      <c r="D16" s="30">
        <v>71</v>
      </c>
      <c r="E16" s="30">
        <v>76</v>
      </c>
      <c r="F16" s="30">
        <v>36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438.78</v>
      </c>
      <c r="E17" s="21">
        <f t="shared" si="2"/>
        <v>469.67999999999995</v>
      </c>
      <c r="F17" s="21">
        <f t="shared" si="2"/>
        <v>222.48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1130.9399999999998</v>
      </c>
    </row>
    <row r="18" spans="1:36" s="31" customFormat="1" x14ac:dyDescent="0.25">
      <c r="A18" s="29" t="s">
        <v>23</v>
      </c>
      <c r="B18" s="32">
        <v>22</v>
      </c>
      <c r="C18" s="32">
        <v>134</v>
      </c>
      <c r="D18" s="32">
        <v>207</v>
      </c>
      <c r="E18" s="32">
        <v>113</v>
      </c>
      <c r="F18" s="32">
        <v>224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700</v>
      </c>
      <c r="AJ18" s="67"/>
    </row>
    <row r="19" spans="1:36" customFormat="1" x14ac:dyDescent="0.25">
      <c r="A19" s="45" t="s">
        <v>27</v>
      </c>
      <c r="B19" s="21">
        <f>B18*$B$9</f>
        <v>133.97999999999999</v>
      </c>
      <c r="C19" s="21">
        <f t="shared" ref="C19:AG19" si="3">C18*$B$9</f>
        <v>816.06</v>
      </c>
      <c r="D19" s="21">
        <f t="shared" si="3"/>
        <v>1260.6299999999999</v>
      </c>
      <c r="E19" s="21">
        <f t="shared" si="3"/>
        <v>688.17</v>
      </c>
      <c r="F19" s="21">
        <f t="shared" si="3"/>
        <v>1364.1599999999999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4263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22</v>
      </c>
      <c r="C22" s="19">
        <f t="shared" ref="C22:AG23" si="5">+C16+C18+C20</f>
        <v>134</v>
      </c>
      <c r="D22" s="19">
        <f t="shared" si="5"/>
        <v>278</v>
      </c>
      <c r="E22" s="19">
        <f t="shared" si="5"/>
        <v>189</v>
      </c>
      <c r="F22" s="19">
        <f t="shared" si="5"/>
        <v>260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883</v>
      </c>
    </row>
    <row r="23" spans="1:36" customFormat="1" x14ac:dyDescent="0.25">
      <c r="A23" s="46" t="s">
        <v>26</v>
      </c>
      <c r="B23" s="18">
        <f>+B17+B19+B21</f>
        <v>133.97999999999999</v>
      </c>
      <c r="C23" s="18">
        <f t="shared" si="5"/>
        <v>816.06</v>
      </c>
      <c r="D23" s="18">
        <f t="shared" si="5"/>
        <v>1699.4099999999999</v>
      </c>
      <c r="E23" s="18">
        <f t="shared" si="5"/>
        <v>1157.8499999999999</v>
      </c>
      <c r="F23" s="18">
        <f t="shared" si="5"/>
        <v>1586.6399999999999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5393.94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>
        <v>33.619999999999997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33.619999999999997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204.74579999999997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204.74579999999997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33.619999999999997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33.619999999999997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204.74579999999997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204.74579999999997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>
        <v>42.6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42.6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259.43400000000003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259.43400000000003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42.6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42.6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259.43400000000003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259.43400000000003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725.39</v>
      </c>
      <c r="C49" s="43">
        <v>1633.08</v>
      </c>
      <c r="D49" s="43">
        <v>2017.08</v>
      </c>
      <c r="E49" s="43">
        <v>1464.59</v>
      </c>
      <c r="F49" s="43">
        <v>1991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7831.1399999999994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114.94</v>
      </c>
      <c r="C53" s="43">
        <v>27.49</v>
      </c>
      <c r="D53" s="43">
        <v>198.6</v>
      </c>
      <c r="E53" s="43">
        <v>51.96</v>
      </c>
      <c r="F53" s="43">
        <v>155.43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548.41999999999996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1056.31</v>
      </c>
      <c r="C64" s="51">
        <f t="shared" ref="C64:AG64" si="21">+C15+C23+C31+C39+C47+C48+C49+C50+C51+C52+C53+C54+C55+C56+C57+C58+C59+C60+C61+C62+C63</f>
        <v>2986.3757999999998</v>
      </c>
      <c r="D64" s="51">
        <f t="shared" si="21"/>
        <v>4211.09</v>
      </c>
      <c r="E64" s="51">
        <f t="shared" si="21"/>
        <v>2904.3999999999996</v>
      </c>
      <c r="F64" s="51">
        <f t="shared" si="21"/>
        <v>4495.0040000000008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15653.1798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1055.04</v>
      </c>
      <c r="C67" s="55">
        <f t="shared" ref="C67:L67" si="23">C12</f>
        <v>2983.01</v>
      </c>
      <c r="D67" s="55">
        <f t="shared" si="23"/>
        <v>4203.4799999999996</v>
      </c>
      <c r="E67" s="55">
        <f t="shared" si="23"/>
        <v>2899.08</v>
      </c>
      <c r="F67" s="55">
        <f t="shared" si="23"/>
        <v>4483.4399999999996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15624.05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1055.04</v>
      </c>
      <c r="C69" s="57">
        <f t="shared" ref="C69:AG69" si="25">+C67+C68</f>
        <v>2983.01</v>
      </c>
      <c r="D69" s="57">
        <f t="shared" si="25"/>
        <v>4203.4799999999996</v>
      </c>
      <c r="E69" s="57">
        <f t="shared" si="25"/>
        <v>2899.08</v>
      </c>
      <c r="F69" s="57">
        <f t="shared" si="25"/>
        <v>4483.4399999999996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15624.05</v>
      </c>
    </row>
    <row r="70" spans="1:34" customFormat="1" ht="15" customHeight="1" x14ac:dyDescent="0.25">
      <c r="A70" s="56" t="s">
        <v>95</v>
      </c>
      <c r="B70" s="55">
        <f t="shared" ref="B70:AG70" si="26">+B64-B69</f>
        <v>1.2699999999999818</v>
      </c>
      <c r="C70" s="55">
        <f t="shared" si="26"/>
        <v>3.3657999999995809</v>
      </c>
      <c r="D70" s="55">
        <f t="shared" si="26"/>
        <v>7.6100000000005821</v>
      </c>
      <c r="E70" s="55">
        <f t="shared" si="26"/>
        <v>5.319999999999709</v>
      </c>
      <c r="F70" s="55">
        <f t="shared" si="26"/>
        <v>11.564000000001215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29.129800000001069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2022-08-20T18:51:20Z</dcterms:modified>
</cp:coreProperties>
</file>