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7410" windowHeight="11145" firstSheet="8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G64" i="151" l="1"/>
  <c r="G70" i="151" s="1"/>
  <c r="AA64" i="151"/>
  <c r="AA70" i="151" s="1"/>
  <c r="S64" i="151"/>
  <c r="S70" i="151" s="1"/>
  <c r="K64" i="151"/>
  <c r="K70" i="151" s="1"/>
  <c r="C64" i="151"/>
  <c r="C70" i="151" s="1"/>
  <c r="AH23" i="149"/>
  <c r="F11" i="145" s="1"/>
  <c r="AC64" i="149"/>
  <c r="AC70" i="149" s="1"/>
  <c r="M64" i="149"/>
  <c r="M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B47" i="40"/>
  <c r="AG23" i="40"/>
  <c r="U23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J39" i="40" s="1"/>
  <c r="K33" i="40"/>
  <c r="L33" i="40"/>
  <c r="C35" i="40"/>
  <c r="D35" i="40"/>
  <c r="D39" i="40" s="1"/>
  <c r="E35" i="40"/>
  <c r="F35" i="40"/>
  <c r="G35" i="40"/>
  <c r="H35" i="40"/>
  <c r="I35" i="40"/>
  <c r="I39" i="40" s="1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H39" i="40" l="1"/>
  <c r="I47" i="40"/>
  <c r="G23" i="40"/>
  <c r="F39" i="40"/>
  <c r="E23" i="40"/>
  <c r="L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I64" i="40" l="1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<sst xmlns="http://schemas.openxmlformats.org/spreadsheetml/2006/main" count="761" uniqueCount="144">
  <si>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</si>
  <si>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</si>
  <si>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</si>
  <si>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</si>
  <si>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</si>
  <si>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</si>
  <si>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</si>
  <si>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</si>
  <si>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</si>
  <si>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</si>
  <si>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</si>
  <si>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</si>
  <si>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</si>
  <si>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</si>
  <si>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</si>
  <si>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</si>
  <si>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</si>
  <si>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</si>
  <si>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</si>
  <si>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</si>
  <si>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</si>
  <si>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</si>
  <si>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</si>
  <si>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</si>
  <si>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</si>
  <si>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</si>
  <si>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</si>
  <si>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</si>
  <si>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</si>
  <si>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</si>
  <si>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</si>
  <si>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</si>
  <si>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</si>
  <si>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</si>
  <si>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</si>
  <si>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</si>
  <si>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</si>
  <si>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</si>
  <si>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</si>
  <si>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</si>
  <si>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</si>
  <si>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</si>
  <si>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</si>
  <si>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</si>
  <si>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</si>
  <si>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</si>
  <si>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</si>
  <si>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</si>
  <si>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</si>
  <si>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</si>
  <si>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</si>
  <si>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</si>
  <si>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</si>
  <si>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</si>
  <si>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</si>
  <si>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</si>
  <si>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</si>
  <si>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</si>
  <si>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</si>
  <si>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</si>
  <si>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</si>
  <si>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</si>
  <si>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</si>
  <si>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</si>
  <si>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</si>
  <si>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</si>
  <si>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</si>
  <si>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</si>
  <si>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</si>
  <si>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</si>
  <si>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</si>
  <si>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</si>
  <si>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</si>
  <si>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</si>
  <si>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</si>
  <si>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</si>
  <si>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</si>
  <si>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</si>
  <si>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</si>
  <si>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</si>
  <si>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</si>
  <si>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</si>
  <si>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</si>
  <si>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</si>
  <si>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</si>
  <si>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</si>
  <si>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</si>
  <si>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</si>
  <si>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</si>
  <si>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</si>
  <si>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</si>
  <si>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</si>
  <si>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</si>
  <si>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</si>
  <si>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</si>
  <si>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</si>
  <si>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</si>
  <si>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</si>
  <si>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</si>
  <si>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</si>
  <si>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</si>
  <si>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</si>
  <si>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</si>
  <si>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</si>
  <si>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</si>
  <si>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</si>
  <si>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</si>
  <si>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</si>
  <si>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</si>
  <si>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</si>
  <si>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</si>
  <si>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</si>
  <si>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</si>
  <si>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</si>
  <si>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</si>
  <si>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</si>
  <si>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</si>
  <si>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</si>
  <si>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</si>
  <si>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</si>
  <si>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</si>
  <si>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</si>
  <si>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</si>
  <si>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13.50</t>
  </si>
  <si>
    <t>7 BS PERIODICO.</t>
  </si>
  <si>
    <t>PAGO DE ALIRIO</t>
  </si>
  <si>
    <t>397.12.</t>
  </si>
  <si>
    <t>PROVINCIAL.</t>
  </si>
  <si>
    <t>R/F 68.00</t>
  </si>
  <si>
    <t>SOBRANTE DEBITO 20.00</t>
  </si>
  <si>
    <t>R/F 66.00</t>
  </si>
  <si>
    <t xml:space="preserve">9.00 PASDO </t>
  </si>
  <si>
    <t>POR PINTO DE CAJA02 TARDE.</t>
  </si>
  <si>
    <t>R/F 49.00</t>
  </si>
  <si>
    <t>SOBRANTE EN BIOPAGO5.84</t>
  </si>
  <si>
    <t>R/F 0.50</t>
  </si>
  <si>
    <t>SOBARNTE 1$.</t>
  </si>
  <si>
    <t>R/F 7.50</t>
  </si>
  <si>
    <t>R/F 52.50.</t>
  </si>
  <si>
    <t xml:space="preserve">CUENTA NO COBRADA </t>
  </si>
  <si>
    <t>61.22 #6915.</t>
  </si>
  <si>
    <t>FALTANTE EN EFECTIVO.</t>
  </si>
  <si>
    <t>CUENTA NO COBRADA</t>
  </si>
  <si>
    <t>#8059. 17.90BS.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</si>
</sst>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65563.51999999999</v>
      </c>
      <c r="C2" s="42">
        <f>MODELO!AH12</f>
        <v>36172.94</v>
      </c>
      <c r="D2" s="42">
        <f>EXQUISITECES!AH12</f>
        <v>8404.4700000000012</v>
      </c>
      <c r="E2" s="42">
        <f>HOYADA!AH12</f>
        <v>9239.6299999999992</v>
      </c>
      <c r="F2" s="42">
        <f>FARMASTOP!AH12</f>
        <v>2152.69</v>
      </c>
      <c r="G2" s="42">
        <f>BOCAS!AH12</f>
        <v>6932.2899999999991</v>
      </c>
      <c r="H2" s="42">
        <f>LAGUNETICA!AH12</f>
        <v>17503.580000000002</v>
      </c>
      <c r="I2" s="42">
        <f>SANANTONIO!AH12</f>
        <v>0</v>
      </c>
      <c r="J2" s="42">
        <f>SUM(B2:I2)</f>
        <v>145969.12</v>
      </c>
    </row>
    <row r="3" spans="1:10" x14ac:dyDescent="0.25">
      <c r="A3" s="45" t="s">
        <v>0</v>
      </c>
      <c r="B3" s="42">
        <f>AUTOMERCADO!AH15</f>
        <v>2042</v>
      </c>
      <c r="C3" s="42">
        <f>MODELO!AH15</f>
        <v>1811.5</v>
      </c>
      <c r="D3" s="42">
        <f>EXQUISITECES!AH15</f>
        <v>396.5</v>
      </c>
      <c r="E3" s="42">
        <f>HOYADA!AH15</f>
        <v>1447.5</v>
      </c>
      <c r="F3" s="42">
        <f>FARMASTOP!AH15</f>
        <v>103</v>
      </c>
      <c r="G3" s="42">
        <f>BOCAS!AH15</f>
        <v>82.5</v>
      </c>
      <c r="H3" s="42">
        <f>LAGUNETICA!AH15</f>
        <v>1050</v>
      </c>
      <c r="I3" s="42">
        <f>SANANTONIO!AH15</f>
        <v>0</v>
      </c>
      <c r="J3" s="42">
        <f t="shared" ref="J3:J52" si="0">SUM(B3:I3)</f>
        <v>6933</v>
      </c>
    </row>
    <row r="4" spans="1:10" x14ac:dyDescent="0.25">
      <c r="A4" s="70" t="s">
        <v>20</v>
      </c>
      <c r="B4" s="42">
        <f>AUTOMERCADO!AH16</f>
        <v>2031</v>
      </c>
      <c r="C4" s="42">
        <f>MODELO!AH16</f>
        <v>866</v>
      </c>
      <c r="D4" s="42">
        <f>EXQUISITECES!AH16</f>
        <v>371</v>
      </c>
      <c r="E4" s="42">
        <f>HOYADA!AH16</f>
        <v>272</v>
      </c>
      <c r="F4" s="42">
        <f>FARMASTOP!AH16</f>
        <v>104</v>
      </c>
      <c r="G4" s="42">
        <f>BOCAS!AH16</f>
        <v>56</v>
      </c>
      <c r="H4" s="42">
        <f>LAGUNETICA!AH16</f>
        <v>467</v>
      </c>
      <c r="I4" s="42">
        <f>SANANTONIO!AH16</f>
        <v>0</v>
      </c>
      <c r="J4" s="42">
        <f t="shared" si="0"/>
        <v>4167</v>
      </c>
    </row>
    <row r="5" spans="1:10" x14ac:dyDescent="0.25">
      <c r="A5" s="45" t="s">
        <v>27</v>
      </c>
      <c r="B5" s="42">
        <f>AUTOMERCADO!AH17</f>
        <v>11861.04</v>
      </c>
      <c r="C5" s="42">
        <f>MODELO!AH17</f>
        <v>5057.4400000000005</v>
      </c>
      <c r="D5" s="42">
        <f>EXQUISITECES!AH17</f>
        <v>2166.6400000000003</v>
      </c>
      <c r="E5" s="42">
        <f>HOYADA!AH17</f>
        <v>1588.48</v>
      </c>
      <c r="F5" s="42">
        <f>FARMASTOP!AH17</f>
        <v>607.36</v>
      </c>
      <c r="G5" s="42">
        <f>BOCAS!AH17</f>
        <v>327.04000000000002</v>
      </c>
      <c r="H5" s="42">
        <f>LAGUNETICA!AH17</f>
        <v>2727.2799999999993</v>
      </c>
      <c r="I5" s="42">
        <f>SANANTONIO!AH17</f>
        <v>0</v>
      </c>
      <c r="J5" s="42">
        <f t="shared" si="0"/>
        <v>24335.280000000002</v>
      </c>
    </row>
    <row r="6" spans="1:10" x14ac:dyDescent="0.25">
      <c r="A6" s="70" t="s">
        <v>23</v>
      </c>
      <c r="B6" s="42">
        <f>AUTOMERCADO!AH18</f>
        <v>1692</v>
      </c>
      <c r="C6" s="42">
        <f>MODELO!AH18</f>
        <v>1388</v>
      </c>
      <c r="D6" s="42">
        <f>EXQUISITECES!AH18</f>
        <v>381</v>
      </c>
      <c r="E6" s="42">
        <f>HOYADA!AH18</f>
        <v>74</v>
      </c>
      <c r="F6" s="42">
        <f>FARMASTOP!AH18</f>
        <v>33</v>
      </c>
      <c r="G6" s="42">
        <f>BOCAS!AH18</f>
        <v>697</v>
      </c>
      <c r="H6" s="42">
        <f>LAGUNETICA!AH18</f>
        <v>407</v>
      </c>
      <c r="I6" s="42">
        <f>SANANTONIO!AH18</f>
        <v>0</v>
      </c>
      <c r="J6" s="42">
        <f t="shared" si="0"/>
        <v>4672</v>
      </c>
    </row>
    <row r="7" spans="1:10" x14ac:dyDescent="0.25">
      <c r="A7" s="45" t="s">
        <v>27</v>
      </c>
      <c r="B7" s="42">
        <f>AUTOMERCADO!AH19</f>
        <v>9932.0400000000009</v>
      </c>
      <c r="C7" s="42">
        <f>MODELO!AH19</f>
        <v>8147.5600000000013</v>
      </c>
      <c r="D7" s="42">
        <f>EXQUISITECES!AH19</f>
        <v>2236.4700000000003</v>
      </c>
      <c r="E7" s="42">
        <f>HOYADA!AH19</f>
        <v>434.38</v>
      </c>
      <c r="F7" s="42">
        <f>FARMASTOP!AH19</f>
        <v>193.71</v>
      </c>
      <c r="G7" s="42">
        <f>BOCAS!AH19</f>
        <v>4091.3900000000003</v>
      </c>
      <c r="H7" s="42">
        <f>LAGUNETICA!AH19</f>
        <v>2389.09</v>
      </c>
      <c r="I7" s="42">
        <f>SANANTONIO!AH19</f>
        <v>0</v>
      </c>
      <c r="J7" s="42">
        <f t="shared" si="0"/>
        <v>27424.640000000003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3723</v>
      </c>
      <c r="C10" s="42">
        <f>MODELO!AH22</f>
        <v>2254</v>
      </c>
      <c r="D10" s="42">
        <f>EXQUISITECES!AH22</f>
        <v>752</v>
      </c>
      <c r="E10" s="42">
        <f>HOYADA!AH22</f>
        <v>346</v>
      </c>
      <c r="F10" s="42">
        <f>FARMASTOP!AH22</f>
        <v>137</v>
      </c>
      <c r="G10" s="42">
        <f>BOCAS!AH22</f>
        <v>753</v>
      </c>
      <c r="H10" s="42">
        <f>LAGUNETICA!AH22</f>
        <v>874</v>
      </c>
      <c r="I10" s="42">
        <f>SANANTONIO!AH22</f>
        <v>0</v>
      </c>
      <c r="J10" s="42">
        <f t="shared" si="0"/>
        <v>8839</v>
      </c>
    </row>
    <row r="11" spans="1:10" x14ac:dyDescent="0.25">
      <c r="A11" s="46" t="s">
        <v>26</v>
      </c>
      <c r="B11" s="42">
        <f>AUTOMERCADO!AH23</f>
        <v>21793.079999999998</v>
      </c>
      <c r="C11" s="42">
        <f>MODELO!AH23</f>
        <v>13205</v>
      </c>
      <c r="D11" s="42">
        <f>EXQUISITECES!AH23</f>
        <v>4403.1100000000006</v>
      </c>
      <c r="E11" s="42">
        <f>HOYADA!AH23</f>
        <v>2022.8600000000001</v>
      </c>
      <c r="F11" s="42">
        <f>FARMASTOP!AH23</f>
        <v>801.06999999999994</v>
      </c>
      <c r="G11" s="42">
        <f>BOCAS!AH23</f>
        <v>4418.43</v>
      </c>
      <c r="H11" s="42">
        <f>LAGUNETICA!AH23</f>
        <v>5116.37</v>
      </c>
      <c r="I11" s="42">
        <f>SANANTONIO!AH23</f>
        <v>0</v>
      </c>
      <c r="J11" s="42">
        <f t="shared" si="0"/>
        <v>51759.920000000006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0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0</v>
      </c>
    </row>
    <row r="20" spans="1:10" x14ac:dyDescent="0.25">
      <c r="A20" s="45" t="s">
        <v>34</v>
      </c>
      <c r="B20" s="42">
        <f>AUTOMERCADO!AH32</f>
        <v>209.08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38.96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248.04000000000002</v>
      </c>
    </row>
    <row r="21" spans="1:10" x14ac:dyDescent="0.25">
      <c r="A21" s="45" t="s">
        <v>35</v>
      </c>
      <c r="B21" s="42">
        <f>AUTOMERCADO!AH33</f>
        <v>1221.0272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227.5264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1448.5536</v>
      </c>
    </row>
    <row r="22" spans="1:10" x14ac:dyDescent="0.25">
      <c r="A22" s="45" t="s">
        <v>36</v>
      </c>
      <c r="B22" s="42">
        <f>AUTOMERCADO!AH34</f>
        <v>65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65</v>
      </c>
    </row>
    <row r="23" spans="1:10" x14ac:dyDescent="0.25">
      <c r="A23" s="45" t="s">
        <v>35</v>
      </c>
      <c r="B23" s="42">
        <f>AUTOMERCADO!AH35</f>
        <v>381.55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381.55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274.08000000000004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38.96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313.04000000000002</v>
      </c>
    </row>
    <row r="27" spans="1:10" x14ac:dyDescent="0.25">
      <c r="A27" s="46" t="s">
        <v>42</v>
      </c>
      <c r="B27" s="42">
        <f>AUTOMERCADO!AH39</f>
        <v>1602.5772000000002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227.5264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1830.1036000000001</v>
      </c>
    </row>
    <row r="28" spans="1:10" x14ac:dyDescent="0.25">
      <c r="A28" s="45" t="s">
        <v>43</v>
      </c>
      <c r="B28" s="42">
        <f>AUTOMERCADO!AH40</f>
        <v>173.99</v>
      </c>
      <c r="C28" s="42">
        <f>MODELO!AH40</f>
        <v>1.95</v>
      </c>
      <c r="D28" s="42">
        <f>EXQUISITECES!AH40</f>
        <v>0</v>
      </c>
      <c r="E28" s="42">
        <f>HOYADA!AH40</f>
        <v>43.68</v>
      </c>
      <c r="F28" s="42">
        <f>FARMASTOP!AH40</f>
        <v>0</v>
      </c>
      <c r="G28" s="42">
        <f>BOCAS!AH40</f>
        <v>12.87</v>
      </c>
      <c r="H28" s="42">
        <f>LAGUNETICA!AH40</f>
        <v>0</v>
      </c>
      <c r="I28" s="42">
        <f>SANANTONIO!AH40</f>
        <v>0</v>
      </c>
      <c r="J28" s="42">
        <f t="shared" si="0"/>
        <v>232.49</v>
      </c>
    </row>
    <row r="29" spans="1:10" x14ac:dyDescent="0.25">
      <c r="A29" s="45" t="s">
        <v>44</v>
      </c>
      <c r="B29" s="42">
        <f>AUTOMERCADO!AH41</f>
        <v>1016.1016</v>
      </c>
      <c r="C29" s="42">
        <f>MODELO!AH41</f>
        <v>11.388</v>
      </c>
      <c r="D29" s="42">
        <f>EXQUISITECES!AH41</f>
        <v>0</v>
      </c>
      <c r="E29" s="42">
        <f>HOYADA!AH41</f>
        <v>255.09119999999999</v>
      </c>
      <c r="F29" s="42">
        <f>FARMASTOP!AH41</f>
        <v>0</v>
      </c>
      <c r="G29" s="42">
        <f>BOCAS!AH41</f>
        <v>75.160799999999995</v>
      </c>
      <c r="H29" s="42">
        <f>LAGUNETICA!AH41</f>
        <v>0</v>
      </c>
      <c r="I29" s="42">
        <f>SANANTONIO!AH41</f>
        <v>0</v>
      </c>
      <c r="J29" s="42">
        <f t="shared" si="0"/>
        <v>1357.7415999999998</v>
      </c>
    </row>
    <row r="30" spans="1:10" x14ac:dyDescent="0.25">
      <c r="A30" s="45" t="s">
        <v>45</v>
      </c>
      <c r="B30" s="42">
        <f>AUTOMERCADO!AH42</f>
        <v>72.099999999999994</v>
      </c>
      <c r="C30" s="42">
        <f>MODELO!AH42</f>
        <v>10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82.1</v>
      </c>
    </row>
    <row r="31" spans="1:10" x14ac:dyDescent="0.25">
      <c r="A31" s="45" t="s">
        <v>44</v>
      </c>
      <c r="B31" s="42">
        <f>AUTOMERCADO!AH43</f>
        <v>423.22699999999998</v>
      </c>
      <c r="C31" s="42">
        <f>MODELO!AH43</f>
        <v>58.7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481.92699999999996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246.09</v>
      </c>
      <c r="C34" s="42">
        <f>MODELO!AH46</f>
        <v>11.95</v>
      </c>
      <c r="D34" s="42">
        <f>EXQUISITECES!AH46</f>
        <v>0</v>
      </c>
      <c r="E34" s="42">
        <f>HOYADA!AH46</f>
        <v>43.68</v>
      </c>
      <c r="F34" s="42">
        <f>FARMASTOP!AH46</f>
        <v>0</v>
      </c>
      <c r="G34" s="42">
        <f>BOCAS!AH46</f>
        <v>12.87</v>
      </c>
      <c r="H34" s="42">
        <f>LAGUNETICA!AH46</f>
        <v>0</v>
      </c>
      <c r="I34" s="42">
        <f>SANANTONIO!AH46</f>
        <v>0</v>
      </c>
      <c r="J34" s="42">
        <f t="shared" si="0"/>
        <v>314.59000000000003</v>
      </c>
    </row>
    <row r="35" spans="1:10" x14ac:dyDescent="0.25">
      <c r="A35" s="46" t="s">
        <v>48</v>
      </c>
      <c r="B35" s="42">
        <f>AUTOMERCADO!AH47</f>
        <v>1439.3285999999998</v>
      </c>
      <c r="C35" s="42">
        <f>MODELO!AH47</f>
        <v>70.088000000000008</v>
      </c>
      <c r="D35" s="42">
        <f>EXQUISITECES!AH47</f>
        <v>0</v>
      </c>
      <c r="E35" s="42">
        <f>HOYADA!AH47</f>
        <v>255.09119999999999</v>
      </c>
      <c r="F35" s="42">
        <f>FARMASTOP!AH47</f>
        <v>0</v>
      </c>
      <c r="G35" s="42">
        <f>BOCAS!AH47</f>
        <v>75.160799999999995</v>
      </c>
      <c r="H35" s="42">
        <f>LAGUNETICA!AH47</f>
        <v>0</v>
      </c>
      <c r="I35" s="42">
        <f>SANANTONIO!AH47</f>
        <v>0</v>
      </c>
      <c r="J35" s="42">
        <f t="shared" si="0"/>
        <v>1839.6686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186.84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186.84</v>
      </c>
    </row>
    <row r="37" spans="1:10" x14ac:dyDescent="0.25">
      <c r="A37" s="71" t="s">
        <v>14</v>
      </c>
      <c r="B37" s="42">
        <f>AUTOMERCADO!AH49</f>
        <v>31307.05</v>
      </c>
      <c r="C37" s="42">
        <f>MODELO!AH49</f>
        <v>13802.419999999998</v>
      </c>
      <c r="D37" s="42">
        <f>EXQUISITECES!AH49</f>
        <v>2841.67</v>
      </c>
      <c r="E37" s="42">
        <f>HOYADA!AH49</f>
        <v>3878.69</v>
      </c>
      <c r="F37" s="42">
        <f>FARMASTOP!AH49</f>
        <v>685.07</v>
      </c>
      <c r="G37" s="42">
        <f>BOCAS!AH49</f>
        <v>2348.6400000000003</v>
      </c>
      <c r="H37" s="42">
        <f>LAGUNETICA!AH49</f>
        <v>3602.18</v>
      </c>
      <c r="I37" s="42">
        <f>SANANTONIO!AH49</f>
        <v>0</v>
      </c>
      <c r="J37" s="42">
        <f t="shared" si="0"/>
        <v>58465.72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3814.7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5943.87</v>
      </c>
      <c r="I40" s="42">
        <f>SANANTONIO!AH52</f>
        <v>0</v>
      </c>
      <c r="J40" s="42">
        <f t="shared" si="0"/>
        <v>9758.57</v>
      </c>
    </row>
    <row r="41" spans="1:10" x14ac:dyDescent="0.25">
      <c r="A41" s="71" t="s">
        <v>18</v>
      </c>
      <c r="B41" s="42">
        <f>AUTOMERCADO!AH53</f>
        <v>4188.3099999999995</v>
      </c>
      <c r="C41" s="42">
        <f>MODELO!AH53</f>
        <v>2192.6000000000004</v>
      </c>
      <c r="D41" s="42">
        <f>EXQUISITECES!AH53</f>
        <v>727.9</v>
      </c>
      <c r="E41" s="42">
        <f>HOYADA!AH53</f>
        <v>1647.0400000000002</v>
      </c>
      <c r="F41" s="42">
        <f>FARMASTOP!AH53</f>
        <v>141.53</v>
      </c>
      <c r="G41" s="42">
        <f>BOCAS!AH53</f>
        <v>47.150000000000006</v>
      </c>
      <c r="H41" s="42">
        <f>LAGUNETICA!AH53</f>
        <v>1588.2500000000002</v>
      </c>
      <c r="I41" s="42">
        <f>SANANTONIO!AH53</f>
        <v>0</v>
      </c>
      <c r="J41" s="42">
        <f t="shared" si="0"/>
        <v>10532.78</v>
      </c>
    </row>
    <row r="42" spans="1:10" x14ac:dyDescent="0.25">
      <c r="A42" s="71" t="s">
        <v>114</v>
      </c>
      <c r="B42" s="42">
        <f>AUTOMERCADO!AH54</f>
        <v>441.3</v>
      </c>
      <c r="C42" s="42">
        <f>MODELO!AH54</f>
        <v>560.79999999999995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1002.0999999999999</v>
      </c>
    </row>
    <row r="43" spans="1:10" x14ac:dyDescent="0.25">
      <c r="A43" s="71" t="s">
        <v>52</v>
      </c>
      <c r="B43" s="42">
        <f>AUTOMERCADO!AH55</f>
        <v>2526.88</v>
      </c>
      <c r="C43" s="42">
        <f>MODELO!AH55</f>
        <v>738.52</v>
      </c>
      <c r="D43" s="42">
        <f>EXQUISITECES!AH55</f>
        <v>104.85</v>
      </c>
      <c r="E43" s="42">
        <f>HOYADA!AH55</f>
        <v>0</v>
      </c>
      <c r="F43" s="42">
        <f>FARMASTOP!AH55</f>
        <v>38.89</v>
      </c>
      <c r="G43" s="42">
        <f>BOCAS!AH55</f>
        <v>15.15</v>
      </c>
      <c r="H43" s="42">
        <f>LAGUNETICA!AH55</f>
        <v>133.91999999999999</v>
      </c>
      <c r="I43" s="42">
        <f>SANANTONIO!AH55</f>
        <v>0</v>
      </c>
      <c r="J43" s="42">
        <f t="shared" si="0"/>
        <v>3558.21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166.72000000000003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166.72000000000003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7.2</v>
      </c>
      <c r="I47" s="42">
        <f>SANANTONIO!AH59</f>
        <v>0</v>
      </c>
      <c r="J47" s="42">
        <f t="shared" si="0"/>
        <v>7.2</v>
      </c>
    </row>
    <row r="48" spans="1:10" x14ac:dyDescent="0.25">
      <c r="A48" s="71" t="s">
        <v>51</v>
      </c>
      <c r="B48" s="42">
        <f>AUTOMERCADO!AH60</f>
        <v>267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267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65607.525799999989</v>
      </c>
      <c r="C52" s="72">
        <f>MODELO!AH64</f>
        <v>36362.348000000005</v>
      </c>
      <c r="D52" s="72">
        <f>EXQUISITECES!AH64</f>
        <v>8474.0300000000007</v>
      </c>
      <c r="E52" s="72">
        <f>HOYADA!AH64</f>
        <v>9251.1812000000009</v>
      </c>
      <c r="F52" s="72">
        <f>FARMASTOP!AH64</f>
        <v>2183.9264000000003</v>
      </c>
      <c r="G52" s="72">
        <f>BOCAS!AH64</f>
        <v>6987.0307999999995</v>
      </c>
      <c r="H52" s="72">
        <f>LAGUNETICA!AH64</f>
        <v>17441.79</v>
      </c>
      <c r="I52" s="72">
        <f>SANANTONIO!AH64</f>
        <v>0</v>
      </c>
      <c r="J52" s="72">
        <f t="shared" si="0"/>
        <v>146307.8322</v>
      </c>
    </row>
    <row r="53" spans="1:10" x14ac:dyDescent="0.25">
      <c r="A53" s="54" t="s">
        <v>3</v>
      </c>
      <c r="B53" s="42">
        <f>B2</f>
        <v>65563.51999999999</v>
      </c>
      <c r="C53" s="42">
        <f t="shared" ref="C53:I53" si="1">C2</f>
        <v>36172.94</v>
      </c>
      <c r="D53" s="42">
        <f t="shared" si="1"/>
        <v>8404.4700000000012</v>
      </c>
      <c r="E53" s="42">
        <f t="shared" si="1"/>
        <v>9239.6299999999992</v>
      </c>
      <c r="F53" s="42">
        <f t="shared" si="1"/>
        <v>2152.69</v>
      </c>
      <c r="G53" s="42">
        <f t="shared" si="1"/>
        <v>6932.2899999999991</v>
      </c>
      <c r="H53" s="42">
        <f t="shared" si="1"/>
        <v>17503.580000000002</v>
      </c>
      <c r="I53" s="42">
        <f t="shared" si="1"/>
        <v>0</v>
      </c>
      <c r="J53" s="42">
        <f>J2</f>
        <v>145969.12</v>
      </c>
    </row>
    <row r="54" spans="1:10" x14ac:dyDescent="0.25">
      <c r="A54" s="56" t="s">
        <v>95</v>
      </c>
      <c r="B54" s="42">
        <f>+B52-B53</f>
        <v>44.005799999998999</v>
      </c>
      <c r="C54" s="42">
        <f t="shared" ref="C54:I54" si="2">+C52-C53</f>
        <v>189.40800000000309</v>
      </c>
      <c r="D54" s="42">
        <f t="shared" si="2"/>
        <v>69.559999999999491</v>
      </c>
      <c r="E54" s="42">
        <f t="shared" si="2"/>
        <v>11.5512000000017</v>
      </c>
      <c r="F54" s="42">
        <f t="shared" si="2"/>
        <v>31.236400000000231</v>
      </c>
      <c r="G54" s="42">
        <f t="shared" si="2"/>
        <v>54.74080000000049</v>
      </c>
      <c r="H54" s="42">
        <f t="shared" si="2"/>
        <v>-61.790000000000873</v>
      </c>
      <c r="I54" s="42">
        <f t="shared" si="2"/>
        <v>0</v>
      </c>
      <c r="J54" s="42">
        <f>+J52-J53</f>
        <v>338.71220000000903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AG48" activePane="bottomRight" state="frozen"/>
      <selection pane="topRight" activeCell="B1" sqref="B1"/>
      <selection pane="bottomLeft" activeCell="A5" sqref="A5"/>
      <selection pane="bottomRight" activeCell="B71" sqref="B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5.84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68</v>
      </c>
      <c r="P11" s="5" t="s">
        <v>76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3970.71</v>
      </c>
      <c r="C12" s="25">
        <v>7320.14</v>
      </c>
      <c r="D12" s="25">
        <v>6123.62</v>
      </c>
      <c r="E12" s="25">
        <v>5944.63</v>
      </c>
      <c r="F12" s="25">
        <v>1767.28</v>
      </c>
      <c r="G12" s="25">
        <v>942.55</v>
      </c>
      <c r="H12" s="25">
        <v>203.24</v>
      </c>
      <c r="I12" s="25">
        <v>4129.1499999999996</v>
      </c>
      <c r="J12" s="25">
        <v>4910.71</v>
      </c>
      <c r="K12" s="25">
        <v>5098.38</v>
      </c>
      <c r="L12" s="25">
        <v>5923.42</v>
      </c>
      <c r="M12" s="25">
        <v>8373.61</v>
      </c>
      <c r="N12" s="25">
        <v>4391.91</v>
      </c>
      <c r="O12" s="25">
        <v>4957.92</v>
      </c>
      <c r="P12" s="25">
        <v>306.85000000000002</v>
      </c>
      <c r="Q12" s="25">
        <v>1199.4000000000001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65563.51999999999</v>
      </c>
      <c r="AI12" s="25">
        <v>64852.9</v>
      </c>
      <c r="AJ12" s="66">
        <f>+AI12-AH12</f>
        <v>-710.61999999998807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84.5</v>
      </c>
      <c r="C15" s="22">
        <v>35</v>
      </c>
      <c r="D15" s="22">
        <v>90.5</v>
      </c>
      <c r="E15" s="22">
        <v>652.5</v>
      </c>
      <c r="F15" s="22">
        <v>107.5</v>
      </c>
      <c r="G15" s="22"/>
      <c r="H15" s="22">
        <v>24</v>
      </c>
      <c r="I15" s="22">
        <v>144.5</v>
      </c>
      <c r="J15" s="22">
        <v>259.5</v>
      </c>
      <c r="K15" s="22">
        <v>189</v>
      </c>
      <c r="L15" s="22">
        <v>69</v>
      </c>
      <c r="M15" s="22"/>
      <c r="N15" s="22"/>
      <c r="O15" s="22">
        <v>267</v>
      </c>
      <c r="P15" s="22">
        <v>0.5</v>
      </c>
      <c r="Q15" s="22">
        <v>118.5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2042</v>
      </c>
    </row>
    <row r="16" spans="1:36" s="31" customFormat="1" x14ac:dyDescent="0.25">
      <c r="A16" s="29" t="s">
        <v>20</v>
      </c>
      <c r="B16" s="30">
        <v>198</v>
      </c>
      <c r="C16" s="30">
        <v>289</v>
      </c>
      <c r="D16" s="30">
        <v>283</v>
      </c>
      <c r="E16" s="30">
        <v>153</v>
      </c>
      <c r="F16" s="30">
        <v>162</v>
      </c>
      <c r="G16" s="30">
        <v>110</v>
      </c>
      <c r="H16" s="30"/>
      <c r="I16" s="30">
        <v>30</v>
      </c>
      <c r="J16" s="30">
        <v>164</v>
      </c>
      <c r="K16" s="30">
        <v>128</v>
      </c>
      <c r="L16" s="30">
        <v>104</v>
      </c>
      <c r="M16" s="30">
        <v>206</v>
      </c>
      <c r="N16" s="30">
        <v>176</v>
      </c>
      <c r="O16" s="30"/>
      <c r="P16" s="30"/>
      <c r="Q16" s="30">
        <v>28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2031</v>
      </c>
      <c r="AJ16" s="67"/>
    </row>
    <row r="17" spans="1:36" customFormat="1" x14ac:dyDescent="0.25">
      <c r="A17" s="45" t="s">
        <v>27</v>
      </c>
      <c r="B17" s="21">
        <f>B16*$B$8</f>
        <v>1156.32</v>
      </c>
      <c r="C17" s="21">
        <f>C16*$B$8</f>
        <v>1687.76</v>
      </c>
      <c r="D17" s="21">
        <f t="shared" ref="D17:L17" si="2">D16*$B$8</f>
        <v>1652.72</v>
      </c>
      <c r="E17" s="21">
        <f t="shared" si="2"/>
        <v>893.52</v>
      </c>
      <c r="F17" s="21">
        <f t="shared" si="2"/>
        <v>946.07999999999993</v>
      </c>
      <c r="G17" s="21">
        <f t="shared" si="2"/>
        <v>642.4</v>
      </c>
      <c r="H17" s="21">
        <f t="shared" si="2"/>
        <v>0</v>
      </c>
      <c r="I17" s="21">
        <f t="shared" si="2"/>
        <v>175.2</v>
      </c>
      <c r="J17" s="21">
        <f t="shared" si="2"/>
        <v>957.76</v>
      </c>
      <c r="K17" s="21">
        <f t="shared" si="2"/>
        <v>747.52</v>
      </c>
      <c r="L17" s="21">
        <f t="shared" si="2"/>
        <v>607.36</v>
      </c>
      <c r="M17" s="21">
        <f t="shared" ref="M17:R17" si="3">M16*$B$8</f>
        <v>1203.04</v>
      </c>
      <c r="N17" s="21">
        <f t="shared" si="3"/>
        <v>1027.8399999999999</v>
      </c>
      <c r="O17" s="21">
        <f t="shared" si="3"/>
        <v>0</v>
      </c>
      <c r="P17" s="21">
        <f t="shared" si="3"/>
        <v>0</v>
      </c>
      <c r="Q17" s="21">
        <f t="shared" si="3"/>
        <v>163.51999999999998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11861.04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>
        <v>296</v>
      </c>
      <c r="J18" s="32">
        <v>233</v>
      </c>
      <c r="K18" s="32">
        <v>273</v>
      </c>
      <c r="L18" s="32">
        <v>239</v>
      </c>
      <c r="M18" s="32">
        <v>380</v>
      </c>
      <c r="N18" s="32">
        <v>221</v>
      </c>
      <c r="O18" s="32"/>
      <c r="P18" s="32"/>
      <c r="Q18" s="32">
        <v>50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1692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1737.52</v>
      </c>
      <c r="J19" s="21">
        <f t="shared" si="5"/>
        <v>1367.71</v>
      </c>
      <c r="K19" s="21">
        <f t="shared" si="5"/>
        <v>1602.51</v>
      </c>
      <c r="L19" s="21">
        <f t="shared" si="5"/>
        <v>1402.93</v>
      </c>
      <c r="M19" s="21">
        <f t="shared" ref="M19:R19" si="6">M18*$B$9</f>
        <v>2230.6</v>
      </c>
      <c r="N19" s="21">
        <f t="shared" si="6"/>
        <v>1297.27</v>
      </c>
      <c r="O19" s="21">
        <f t="shared" si="6"/>
        <v>0</v>
      </c>
      <c r="P19" s="21">
        <f t="shared" si="6"/>
        <v>0</v>
      </c>
      <c r="Q19" s="21">
        <f t="shared" si="6"/>
        <v>293.5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9932.0400000000009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198</v>
      </c>
      <c r="C22" s="19">
        <f t="shared" ref="C22:L22" si="11">+C16+C18+C20</f>
        <v>289</v>
      </c>
      <c r="D22" s="19">
        <f t="shared" si="11"/>
        <v>283</v>
      </c>
      <c r="E22" s="19">
        <f t="shared" si="11"/>
        <v>153</v>
      </c>
      <c r="F22" s="19">
        <f t="shared" si="11"/>
        <v>162</v>
      </c>
      <c r="G22" s="19">
        <f t="shared" si="11"/>
        <v>110</v>
      </c>
      <c r="H22" s="19">
        <f t="shared" si="11"/>
        <v>0</v>
      </c>
      <c r="I22" s="19">
        <f t="shared" si="11"/>
        <v>326</v>
      </c>
      <c r="J22" s="19">
        <f t="shared" si="11"/>
        <v>397</v>
      </c>
      <c r="K22" s="19">
        <f t="shared" si="11"/>
        <v>401</v>
      </c>
      <c r="L22" s="19">
        <f t="shared" si="11"/>
        <v>343</v>
      </c>
      <c r="M22" s="19">
        <f t="shared" ref="M22:S22" si="12">+M16+M18+M20</f>
        <v>586</v>
      </c>
      <c r="N22" s="19">
        <f t="shared" si="12"/>
        <v>397</v>
      </c>
      <c r="O22" s="19">
        <f t="shared" si="12"/>
        <v>0</v>
      </c>
      <c r="P22" s="19">
        <f t="shared" si="12"/>
        <v>0</v>
      </c>
      <c r="Q22" s="19">
        <f t="shared" si="12"/>
        <v>78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3723</v>
      </c>
    </row>
    <row r="23" spans="1:36" customFormat="1" x14ac:dyDescent="0.25">
      <c r="A23" s="46" t="s">
        <v>26</v>
      </c>
      <c r="B23" s="18">
        <f>+B17+B19+B21</f>
        <v>1156.32</v>
      </c>
      <c r="C23" s="18">
        <f t="shared" ref="C23:L23" si="14">+C17+C19+C21</f>
        <v>1687.76</v>
      </c>
      <c r="D23" s="18">
        <f t="shared" si="14"/>
        <v>1652.72</v>
      </c>
      <c r="E23" s="18">
        <f t="shared" si="14"/>
        <v>893.52</v>
      </c>
      <c r="F23" s="18">
        <f t="shared" si="14"/>
        <v>946.07999999999993</v>
      </c>
      <c r="G23" s="18">
        <f t="shared" si="14"/>
        <v>642.4</v>
      </c>
      <c r="H23" s="18">
        <f t="shared" si="14"/>
        <v>0</v>
      </c>
      <c r="I23" s="18">
        <f t="shared" si="14"/>
        <v>1912.72</v>
      </c>
      <c r="J23" s="18">
        <f t="shared" si="14"/>
        <v>2325.4700000000003</v>
      </c>
      <c r="K23" s="18">
        <f t="shared" si="14"/>
        <v>2350.0299999999997</v>
      </c>
      <c r="L23" s="18">
        <f t="shared" si="14"/>
        <v>2010.29</v>
      </c>
      <c r="M23" s="18">
        <f t="shared" ref="M23:S23" si="15">+M17+M19+M21</f>
        <v>3433.64</v>
      </c>
      <c r="N23" s="18">
        <f t="shared" si="15"/>
        <v>2325.1099999999997</v>
      </c>
      <c r="O23" s="18">
        <f t="shared" si="15"/>
        <v>0</v>
      </c>
      <c r="P23" s="18">
        <f t="shared" si="15"/>
        <v>0</v>
      </c>
      <c r="Q23" s="18">
        <f t="shared" si="15"/>
        <v>457.02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21793.079999999998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>
        <v>50.82</v>
      </c>
      <c r="D32" s="35"/>
      <c r="E32" s="35">
        <v>38.21</v>
      </c>
      <c r="F32" s="35">
        <v>69.89</v>
      </c>
      <c r="G32" s="35"/>
      <c r="H32" s="35"/>
      <c r="I32" s="35"/>
      <c r="J32" s="35"/>
      <c r="K32" s="35"/>
      <c r="L32" s="35"/>
      <c r="M32" s="36"/>
      <c r="N32" s="36">
        <v>50.16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209.08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296.78879999999998</v>
      </c>
      <c r="D33" s="21">
        <f t="shared" si="30"/>
        <v>0</v>
      </c>
      <c r="E33" s="21">
        <f t="shared" si="30"/>
        <v>223.1464</v>
      </c>
      <c r="F33" s="21">
        <f t="shared" si="30"/>
        <v>408.1576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292.93439999999998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1221.0272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>
        <v>65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65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381.55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381.55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50.82</v>
      </c>
      <c r="D38" s="19">
        <f t="shared" si="39"/>
        <v>0</v>
      </c>
      <c r="E38" s="19">
        <f t="shared" si="39"/>
        <v>38.21</v>
      </c>
      <c r="F38" s="19">
        <f t="shared" si="39"/>
        <v>69.89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65</v>
      </c>
      <c r="N38" s="19">
        <f t="shared" si="40"/>
        <v>50.16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274.08000000000004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296.78879999999998</v>
      </c>
      <c r="D39" s="18">
        <f t="shared" si="42"/>
        <v>0</v>
      </c>
      <c r="E39" s="18">
        <f t="shared" si="42"/>
        <v>223.1464</v>
      </c>
      <c r="F39" s="18">
        <f t="shared" si="42"/>
        <v>408.1576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381.55</v>
      </c>
      <c r="N39" s="18">
        <f t="shared" si="43"/>
        <v>292.93439999999998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1602.5772000000002</v>
      </c>
    </row>
    <row r="40" spans="1:34" x14ac:dyDescent="0.25">
      <c r="A40" s="13" t="s">
        <v>43</v>
      </c>
      <c r="B40" s="35"/>
      <c r="C40" s="35">
        <v>17.95</v>
      </c>
      <c r="D40" s="35">
        <v>71.010000000000005</v>
      </c>
      <c r="E40" s="35"/>
      <c r="F40" s="35">
        <v>11.23</v>
      </c>
      <c r="G40" s="35"/>
      <c r="H40" s="35"/>
      <c r="I40" s="35"/>
      <c r="J40" s="35">
        <v>25.74</v>
      </c>
      <c r="K40" s="35"/>
      <c r="L40" s="35">
        <v>42.27</v>
      </c>
      <c r="M40" s="35"/>
      <c r="N40" s="35"/>
      <c r="O40" s="35"/>
      <c r="P40" s="35"/>
      <c r="Q40" s="35">
        <v>5.79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173.99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104.82799999999999</v>
      </c>
      <c r="D41" s="21">
        <f t="shared" si="45"/>
        <v>414.69839999999999</v>
      </c>
      <c r="E41" s="21">
        <f t="shared" si="45"/>
        <v>0</v>
      </c>
      <c r="F41" s="21">
        <f t="shared" si="45"/>
        <v>65.583200000000005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150.32159999999999</v>
      </c>
      <c r="K41" s="21">
        <f t="shared" si="45"/>
        <v>0</v>
      </c>
      <c r="L41" s="21">
        <f t="shared" si="45"/>
        <v>246.85680000000002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33.813600000000001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1016.1016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>
        <v>72.099999999999994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72.099999999999994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423.22699999999998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423.22699999999998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17.95</v>
      </c>
      <c r="D46" s="19">
        <f t="shared" si="54"/>
        <v>71.010000000000005</v>
      </c>
      <c r="E46" s="19">
        <f t="shared" si="54"/>
        <v>0</v>
      </c>
      <c r="F46" s="19">
        <f t="shared" si="54"/>
        <v>11.23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97.839999999999989</v>
      </c>
      <c r="K46" s="19">
        <f t="shared" si="54"/>
        <v>0</v>
      </c>
      <c r="L46" s="19">
        <f t="shared" si="54"/>
        <v>42.27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5.79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246.09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104.82799999999999</v>
      </c>
      <c r="D47" s="18">
        <f t="shared" si="57"/>
        <v>414.69839999999999</v>
      </c>
      <c r="E47" s="18">
        <f t="shared" si="57"/>
        <v>0</v>
      </c>
      <c r="F47" s="18">
        <f t="shared" si="57"/>
        <v>65.583200000000005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573.54859999999996</v>
      </c>
      <c r="K47" s="18">
        <f t="shared" si="57"/>
        <v>0</v>
      </c>
      <c r="L47" s="18">
        <f t="shared" si="57"/>
        <v>246.85680000000002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33.813600000000001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1439.3285999999998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2545.23</v>
      </c>
      <c r="C49" s="43">
        <v>3791.12</v>
      </c>
      <c r="D49" s="43">
        <v>3270.88</v>
      </c>
      <c r="E49" s="43">
        <v>2730.17</v>
      </c>
      <c r="F49" s="43">
        <v>241.06</v>
      </c>
      <c r="G49" s="43">
        <v>300.72000000000003</v>
      </c>
      <c r="H49" s="43">
        <v>179.67</v>
      </c>
      <c r="I49" s="43">
        <v>1699.37</v>
      </c>
      <c r="J49" s="43">
        <v>1221.5899999999999</v>
      </c>
      <c r="K49" s="43">
        <v>2368.33</v>
      </c>
      <c r="L49" s="43">
        <v>2371.71</v>
      </c>
      <c r="M49" s="44">
        <v>4388.12</v>
      </c>
      <c r="N49" s="44">
        <v>1451.14</v>
      </c>
      <c r="O49" s="44">
        <v>3882.95</v>
      </c>
      <c r="P49" s="44">
        <v>306.24</v>
      </c>
      <c r="Q49" s="44">
        <v>558.75</v>
      </c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31307.05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64.03</v>
      </c>
      <c r="C53" s="43">
        <v>1095.04</v>
      </c>
      <c r="D53" s="43">
        <v>695.06</v>
      </c>
      <c r="E53" s="43">
        <v>205.1</v>
      </c>
      <c r="F53" s="43"/>
      <c r="G53" s="43"/>
      <c r="H53" s="43"/>
      <c r="I53" s="43">
        <v>372.45</v>
      </c>
      <c r="J53" s="43">
        <v>309.79000000000002</v>
      </c>
      <c r="K53" s="43">
        <v>204.49</v>
      </c>
      <c r="L53" s="43">
        <v>1209.94</v>
      </c>
      <c r="M53" s="44"/>
      <c r="N53" s="44"/>
      <c r="O53" s="44"/>
      <c r="P53" s="44"/>
      <c r="Q53" s="44">
        <v>32.409999999999997</v>
      </c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4188.3099999999995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>
        <v>80.989999999999995</v>
      </c>
      <c r="K54" s="43"/>
      <c r="L54" s="43"/>
      <c r="M54" s="44"/>
      <c r="N54" s="44">
        <v>313.64</v>
      </c>
      <c r="O54" s="44">
        <v>46.67</v>
      </c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441.3</v>
      </c>
    </row>
    <row r="55" spans="1:34" x14ac:dyDescent="0.25">
      <c r="A55" s="17" t="s">
        <v>52</v>
      </c>
      <c r="B55" s="43">
        <v>130.41</v>
      </c>
      <c r="C55" s="43">
        <v>310.66000000000003</v>
      </c>
      <c r="D55" s="43"/>
      <c r="E55" s="43">
        <v>974.49</v>
      </c>
      <c r="F55" s="43"/>
      <c r="G55" s="43"/>
      <c r="H55" s="43"/>
      <c r="I55" s="43"/>
      <c r="J55" s="43">
        <v>141.03</v>
      </c>
      <c r="K55" s="43"/>
      <c r="L55" s="43">
        <v>18.239999999999998</v>
      </c>
      <c r="M55" s="44">
        <v>180.23</v>
      </c>
      <c r="N55" s="44"/>
      <c r="O55" s="44">
        <v>762.15</v>
      </c>
      <c r="P55" s="44"/>
      <c r="Q55" s="44">
        <v>9.67</v>
      </c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2526.88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>
        <v>267</v>
      </c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267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3980.4900000000002</v>
      </c>
      <c r="C64" s="51">
        <f t="shared" ref="C64:AG64" si="61">+C15+C23+C31+C39+C47+C48+C49+C50+C51+C52+C53+C54+C55+C56+C57+C58+C59+C60+C61+C62+C63</f>
        <v>7321.1967999999997</v>
      </c>
      <c r="D64" s="51">
        <f t="shared" si="61"/>
        <v>6123.8583999999992</v>
      </c>
      <c r="E64" s="51">
        <f t="shared" si="61"/>
        <v>5945.9264000000003</v>
      </c>
      <c r="F64" s="51">
        <f t="shared" si="61"/>
        <v>1768.3807999999999</v>
      </c>
      <c r="G64" s="51">
        <f t="shared" si="61"/>
        <v>943.12</v>
      </c>
      <c r="H64" s="51">
        <f t="shared" si="61"/>
        <v>203.67</v>
      </c>
      <c r="I64" s="51">
        <f t="shared" si="61"/>
        <v>4129.04</v>
      </c>
      <c r="J64" s="51">
        <f t="shared" si="61"/>
        <v>4911.9186</v>
      </c>
      <c r="K64" s="51">
        <f t="shared" si="61"/>
        <v>5111.8499999999995</v>
      </c>
      <c r="L64" s="51">
        <f t="shared" si="61"/>
        <v>5926.0367999999999</v>
      </c>
      <c r="M64" s="51">
        <f t="shared" si="61"/>
        <v>8383.5399999999991</v>
      </c>
      <c r="N64" s="51">
        <f t="shared" si="61"/>
        <v>4382.8244000000004</v>
      </c>
      <c r="O64" s="51">
        <f t="shared" si="61"/>
        <v>4958.7699999999995</v>
      </c>
      <c r="P64" s="51">
        <f t="shared" si="61"/>
        <v>306.74</v>
      </c>
      <c r="Q64" s="51">
        <f t="shared" si="61"/>
        <v>1210.1636000000001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65607.525799999989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6 D</v>
      </c>
      <c r="H66" s="53" t="str">
        <f t="shared" si="62"/>
        <v>CAJA 8 D</v>
      </c>
      <c r="I66" s="53" t="str">
        <f t="shared" si="62"/>
        <v>CAJA 1 N</v>
      </c>
      <c r="J66" s="53" t="str">
        <f t="shared" si="62"/>
        <v>CAJA 2 N</v>
      </c>
      <c r="K66" s="53" t="str">
        <f t="shared" si="62"/>
        <v>CAJA 3 N</v>
      </c>
      <c r="L66" s="53" t="str">
        <f t="shared" si="62"/>
        <v>CAJA 4 N</v>
      </c>
      <c r="M66" s="53" t="str">
        <f t="shared" si="62"/>
        <v>CAJA 5 N</v>
      </c>
      <c r="N66" s="53" t="str">
        <f t="shared" si="62"/>
        <v>CAJA 6 N</v>
      </c>
      <c r="O66" s="53" t="str">
        <f t="shared" si="62"/>
        <v>CAJA 8 N</v>
      </c>
      <c r="P66" s="53" t="str">
        <f t="shared" si="62"/>
        <v>CAJA 12 N</v>
      </c>
      <c r="Q66" s="53" t="str">
        <f t="shared" si="62"/>
        <v>CAJA 14 N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3970.71</v>
      </c>
      <c r="C67" s="55">
        <f t="shared" ref="C67:L67" si="63">C12</f>
        <v>7320.14</v>
      </c>
      <c r="D67" s="55">
        <f t="shared" si="63"/>
        <v>6123.62</v>
      </c>
      <c r="E67" s="55">
        <f t="shared" si="63"/>
        <v>5944.63</v>
      </c>
      <c r="F67" s="55">
        <f t="shared" si="63"/>
        <v>1767.28</v>
      </c>
      <c r="G67" s="55">
        <f t="shared" si="63"/>
        <v>942.55</v>
      </c>
      <c r="H67" s="55">
        <f t="shared" si="63"/>
        <v>203.24</v>
      </c>
      <c r="I67" s="55">
        <f t="shared" si="63"/>
        <v>4129.1499999999996</v>
      </c>
      <c r="J67" s="55">
        <f t="shared" si="63"/>
        <v>4910.71</v>
      </c>
      <c r="K67" s="55">
        <f t="shared" si="63"/>
        <v>5098.38</v>
      </c>
      <c r="L67" s="55">
        <f t="shared" si="63"/>
        <v>5923.42</v>
      </c>
      <c r="M67" s="55">
        <f t="shared" ref="M67:AG67" si="64">M12</f>
        <v>8373.61</v>
      </c>
      <c r="N67" s="55">
        <f t="shared" si="64"/>
        <v>4391.91</v>
      </c>
      <c r="O67" s="55">
        <f t="shared" si="64"/>
        <v>4957.92</v>
      </c>
      <c r="P67" s="55">
        <f t="shared" si="64"/>
        <v>306.85000000000002</v>
      </c>
      <c r="Q67" s="55">
        <f t="shared" si="64"/>
        <v>1199.4000000000001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65563.51999999999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3970.71</v>
      </c>
      <c r="C69" s="57">
        <f t="shared" ref="C69:L69" si="67">+C67+C68</f>
        <v>7320.14</v>
      </c>
      <c r="D69" s="57">
        <f t="shared" si="67"/>
        <v>6123.62</v>
      </c>
      <c r="E69" s="57">
        <f t="shared" si="67"/>
        <v>5944.63</v>
      </c>
      <c r="F69" s="57">
        <f t="shared" si="67"/>
        <v>1767.28</v>
      </c>
      <c r="G69" s="57">
        <f t="shared" si="67"/>
        <v>942.55</v>
      </c>
      <c r="H69" s="57">
        <f t="shared" si="67"/>
        <v>203.24</v>
      </c>
      <c r="I69" s="57">
        <f t="shared" si="67"/>
        <v>4129.1499999999996</v>
      </c>
      <c r="J69" s="57">
        <f t="shared" si="67"/>
        <v>4910.71</v>
      </c>
      <c r="K69" s="57">
        <f t="shared" si="67"/>
        <v>5098.38</v>
      </c>
      <c r="L69" s="57">
        <f t="shared" si="67"/>
        <v>5923.42</v>
      </c>
      <c r="M69" s="57">
        <f t="shared" ref="M69:AG69" si="68">+M67+M68</f>
        <v>8373.61</v>
      </c>
      <c r="N69" s="57">
        <f t="shared" si="68"/>
        <v>4391.91</v>
      </c>
      <c r="O69" s="57">
        <f t="shared" si="68"/>
        <v>4957.92</v>
      </c>
      <c r="P69" s="57">
        <f t="shared" si="68"/>
        <v>306.85000000000002</v>
      </c>
      <c r="Q69" s="57">
        <f t="shared" si="68"/>
        <v>1199.4000000000001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65563.51999999999</v>
      </c>
    </row>
    <row r="70" spans="1:34" customFormat="1" ht="15" customHeight="1" x14ac:dyDescent="0.25">
      <c r="A70" s="56" t="s">
        <v>95</v>
      </c>
      <c r="B70" s="55">
        <f t="shared" ref="B70:L70" si="69">+B64-B69</f>
        <v>9.7800000000002001</v>
      </c>
      <c r="C70" s="55">
        <f t="shared" si="69"/>
        <v>1.0567999999993845</v>
      </c>
      <c r="D70" s="55">
        <f t="shared" si="69"/>
        <v>0.23839999999927386</v>
      </c>
      <c r="E70" s="55">
        <f t="shared" si="69"/>
        <v>1.2964000000001761</v>
      </c>
      <c r="F70" s="55">
        <f t="shared" si="69"/>
        <v>1.1007999999999356</v>
      </c>
      <c r="G70" s="55">
        <f t="shared" si="69"/>
        <v>0.57000000000005002</v>
      </c>
      <c r="H70" s="55">
        <f t="shared" si="69"/>
        <v>0.4299999999999784</v>
      </c>
      <c r="I70" s="55">
        <f t="shared" si="69"/>
        <v>-0.10999999999967258</v>
      </c>
      <c r="J70" s="55">
        <f t="shared" si="69"/>
        <v>1.2085999999999331</v>
      </c>
      <c r="K70" s="55">
        <f t="shared" si="69"/>
        <v>13.469999999999345</v>
      </c>
      <c r="L70" s="55">
        <f t="shared" si="69"/>
        <v>2.6167999999997846</v>
      </c>
      <c r="M70" s="55">
        <f t="shared" ref="M70:AG70" si="70">+M64-M69</f>
        <v>9.929999999998472</v>
      </c>
      <c r="N70" s="55">
        <f t="shared" si="70"/>
        <v>-9.085599999999431</v>
      </c>
      <c r="O70" s="55">
        <f t="shared" si="70"/>
        <v>0.8499999999994543</v>
      </c>
      <c r="P70" s="55">
        <f t="shared" si="70"/>
        <v>-0.11000000000001364</v>
      </c>
      <c r="Q70" s="55">
        <f t="shared" si="70"/>
        <v>10.763599999999997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44.005799999996867</v>
      </c>
    </row>
    <row r="71" spans="1:34" ht="101.25" customHeight="1" x14ac:dyDescent="0.25">
      <c r="A71" s="74" t="s">
        <v>96</v>
      </c>
      <c r="B71" s="14" t="s">
        <v>134</v>
      </c>
      <c r="C71" s="14"/>
      <c r="D71" s="14"/>
      <c r="E71" s="14"/>
      <c r="F71" s="14"/>
      <c r="G71" s="14" t="s">
        <v>135</v>
      </c>
      <c r="H71" s="14"/>
      <c r="I71" s="14"/>
      <c r="J71" s="14"/>
      <c r="K71" s="14" t="s">
        <v>136</v>
      </c>
      <c r="L71" s="14"/>
      <c r="M71" s="28" t="s">
        <v>137</v>
      </c>
      <c r="N71" s="28" t="s">
        <v>138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N72" s="12" t="s">
        <v>139</v>
      </c>
    </row>
    <row r="73" spans="1:34" x14ac:dyDescent="0.25">
      <c r="N73" s="12" t="s">
        <v>140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65" sqref="A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5.84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2909.37</v>
      </c>
      <c r="C12" s="25">
        <v>2842.4</v>
      </c>
      <c r="D12" s="25">
        <v>1001.64</v>
      </c>
      <c r="E12" s="25">
        <v>596.02</v>
      </c>
      <c r="F12" s="25">
        <v>1973.42</v>
      </c>
      <c r="G12" s="25">
        <v>1310.83</v>
      </c>
      <c r="H12" s="25">
        <v>4429.53</v>
      </c>
      <c r="I12" s="25">
        <v>5150.1499999999996</v>
      </c>
      <c r="J12" s="25">
        <v>3829.73</v>
      </c>
      <c r="K12" s="25">
        <v>5036.8599999999997</v>
      </c>
      <c r="L12" s="25">
        <v>947.12</v>
      </c>
      <c r="M12" s="25">
        <v>3049.03</v>
      </c>
      <c r="N12" s="25">
        <v>3096.84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36172.94</v>
      </c>
      <c r="AI12" s="25">
        <v>35824.629999999997</v>
      </c>
      <c r="AJ12" s="66">
        <f>+AI12-AH12</f>
        <v>-348.31000000000495</v>
      </c>
    </row>
    <row r="13" spans="1:36" ht="19.5" customHeight="1" x14ac:dyDescent="0.25">
      <c r="A13" s="24" t="s">
        <v>117</v>
      </c>
      <c r="B13" s="25"/>
      <c r="C13" s="25">
        <v>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>
        <v>36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36</v>
      </c>
      <c r="AI14" s="25"/>
      <c r="AJ14" s="66">
        <f>+AI14-AH14</f>
        <v>-36</v>
      </c>
    </row>
    <row r="15" spans="1:36" x14ac:dyDescent="0.25">
      <c r="A15" s="13" t="s">
        <v>0</v>
      </c>
      <c r="B15" s="22">
        <v>278</v>
      </c>
      <c r="C15" s="22">
        <v>79.5</v>
      </c>
      <c r="D15" s="22">
        <v>0</v>
      </c>
      <c r="E15" s="22">
        <v>71.5</v>
      </c>
      <c r="F15" s="22">
        <v>0</v>
      </c>
      <c r="G15" s="22">
        <v>92</v>
      </c>
      <c r="H15" s="22">
        <v>530</v>
      </c>
      <c r="I15" s="22">
        <v>2</v>
      </c>
      <c r="J15" s="22">
        <v>176</v>
      </c>
      <c r="K15" s="22">
        <v>219</v>
      </c>
      <c r="L15" s="22">
        <v>71.5</v>
      </c>
      <c r="M15" s="22">
        <v>164.5</v>
      </c>
      <c r="N15" s="22">
        <v>127.5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1811.5</v>
      </c>
    </row>
    <row r="16" spans="1:36" s="31" customFormat="1" x14ac:dyDescent="0.25">
      <c r="A16" s="29" t="s">
        <v>20</v>
      </c>
      <c r="B16" s="30">
        <v>191</v>
      </c>
      <c r="C16" s="30">
        <v>129</v>
      </c>
      <c r="D16" s="30">
        <v>89</v>
      </c>
      <c r="E16" s="30">
        <v>26</v>
      </c>
      <c r="F16" s="30">
        <v>95</v>
      </c>
      <c r="G16" s="30">
        <v>86</v>
      </c>
      <c r="H16" s="30">
        <v>64</v>
      </c>
      <c r="I16" s="30">
        <v>35</v>
      </c>
      <c r="J16" s="30">
        <v>10</v>
      </c>
      <c r="K16" s="30">
        <v>70</v>
      </c>
      <c r="L16" s="30"/>
      <c r="M16" s="30">
        <v>63</v>
      </c>
      <c r="N16" s="30">
        <v>8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866</v>
      </c>
      <c r="AJ16" s="67"/>
    </row>
    <row r="17" spans="1:36" customFormat="1" x14ac:dyDescent="0.25">
      <c r="A17" s="45" t="s">
        <v>27</v>
      </c>
      <c r="B17" s="21">
        <f>B16*$B$8</f>
        <v>1115.44</v>
      </c>
      <c r="C17" s="21">
        <f>C16*$B$8</f>
        <v>753.36</v>
      </c>
      <c r="D17" s="21">
        <f t="shared" ref="D17:AG17" si="2">D16*$B$8</f>
        <v>519.76</v>
      </c>
      <c r="E17" s="21">
        <f t="shared" si="2"/>
        <v>151.84</v>
      </c>
      <c r="F17" s="21">
        <f t="shared" si="2"/>
        <v>554.79999999999995</v>
      </c>
      <c r="G17" s="21">
        <f t="shared" si="2"/>
        <v>502.24</v>
      </c>
      <c r="H17" s="21">
        <f t="shared" si="2"/>
        <v>373.76</v>
      </c>
      <c r="I17" s="21">
        <f t="shared" si="2"/>
        <v>204.4</v>
      </c>
      <c r="J17" s="21">
        <f t="shared" si="2"/>
        <v>58.4</v>
      </c>
      <c r="K17" s="21">
        <f t="shared" si="2"/>
        <v>408.8</v>
      </c>
      <c r="L17" s="21">
        <f t="shared" si="2"/>
        <v>0</v>
      </c>
      <c r="M17" s="21">
        <f t="shared" si="2"/>
        <v>367.92</v>
      </c>
      <c r="N17" s="21">
        <f t="shared" si="2"/>
        <v>46.72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5057.4400000000005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>
        <v>202</v>
      </c>
      <c r="I18" s="32">
        <v>353</v>
      </c>
      <c r="J18" s="32">
        <v>243</v>
      </c>
      <c r="K18" s="32">
        <v>253</v>
      </c>
      <c r="L18" s="32"/>
      <c r="M18" s="32">
        <v>138</v>
      </c>
      <c r="N18" s="32">
        <v>199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1388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1185.74</v>
      </c>
      <c r="I19" s="21">
        <f t="shared" si="3"/>
        <v>2072.11</v>
      </c>
      <c r="J19" s="21">
        <f t="shared" si="3"/>
        <v>1426.41</v>
      </c>
      <c r="K19" s="21">
        <f t="shared" si="3"/>
        <v>1485.1100000000001</v>
      </c>
      <c r="L19" s="21">
        <f t="shared" si="3"/>
        <v>0</v>
      </c>
      <c r="M19" s="21">
        <f t="shared" si="3"/>
        <v>810.06000000000006</v>
      </c>
      <c r="N19" s="21">
        <f t="shared" si="3"/>
        <v>1168.1300000000001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8147.5600000000013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191</v>
      </c>
      <c r="C22" s="19">
        <f t="shared" ref="C22:AG23" si="5">+C16+C18+C20</f>
        <v>129</v>
      </c>
      <c r="D22" s="19">
        <f t="shared" si="5"/>
        <v>89</v>
      </c>
      <c r="E22" s="19">
        <f t="shared" si="5"/>
        <v>26</v>
      </c>
      <c r="F22" s="19">
        <f t="shared" si="5"/>
        <v>95</v>
      </c>
      <c r="G22" s="19">
        <f t="shared" si="5"/>
        <v>86</v>
      </c>
      <c r="H22" s="19">
        <f t="shared" si="5"/>
        <v>266</v>
      </c>
      <c r="I22" s="19">
        <f t="shared" si="5"/>
        <v>388</v>
      </c>
      <c r="J22" s="19">
        <f t="shared" si="5"/>
        <v>253</v>
      </c>
      <c r="K22" s="19">
        <f t="shared" si="5"/>
        <v>323</v>
      </c>
      <c r="L22" s="19">
        <f t="shared" si="5"/>
        <v>0</v>
      </c>
      <c r="M22" s="19">
        <f t="shared" si="5"/>
        <v>201</v>
      </c>
      <c r="N22" s="19">
        <f t="shared" si="5"/>
        <v>207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2254</v>
      </c>
    </row>
    <row r="23" spans="1:36" customFormat="1" x14ac:dyDescent="0.25">
      <c r="A23" s="46" t="s">
        <v>26</v>
      </c>
      <c r="B23" s="18">
        <f>+B17+B19+B21</f>
        <v>1115.44</v>
      </c>
      <c r="C23" s="18">
        <f t="shared" si="5"/>
        <v>753.36</v>
      </c>
      <c r="D23" s="18">
        <f t="shared" si="5"/>
        <v>519.76</v>
      </c>
      <c r="E23" s="18">
        <f t="shared" si="5"/>
        <v>151.84</v>
      </c>
      <c r="F23" s="18">
        <f t="shared" si="5"/>
        <v>554.79999999999995</v>
      </c>
      <c r="G23" s="18">
        <f t="shared" si="5"/>
        <v>502.24</v>
      </c>
      <c r="H23" s="18">
        <f t="shared" si="5"/>
        <v>1559.5</v>
      </c>
      <c r="I23" s="18">
        <f t="shared" si="5"/>
        <v>2276.5100000000002</v>
      </c>
      <c r="J23" s="18">
        <f t="shared" si="5"/>
        <v>1484.8100000000002</v>
      </c>
      <c r="K23" s="18">
        <f t="shared" si="5"/>
        <v>1893.91</v>
      </c>
      <c r="L23" s="18">
        <f t="shared" si="5"/>
        <v>0</v>
      </c>
      <c r="M23" s="18">
        <f t="shared" si="5"/>
        <v>1177.98</v>
      </c>
      <c r="N23" s="18">
        <f t="shared" si="5"/>
        <v>1214.8500000000001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13205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1.95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1.95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11.388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11.388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>
        <v>10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58.7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58.7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1.95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10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11.95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11.388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58.7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70.088000000000008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808.8</v>
      </c>
      <c r="C49" s="43">
        <v>1316.08</v>
      </c>
      <c r="D49" s="43">
        <v>464.24</v>
      </c>
      <c r="E49" s="43">
        <v>0</v>
      </c>
      <c r="F49" s="43">
        <v>1466.8</v>
      </c>
      <c r="G49" s="43">
        <v>471.4</v>
      </c>
      <c r="H49" s="43">
        <v>1537.52</v>
      </c>
      <c r="I49" s="43">
        <v>2518.37</v>
      </c>
      <c r="J49" s="43">
        <v>1580.15</v>
      </c>
      <c r="K49" s="43"/>
      <c r="L49" s="43">
        <v>561.66</v>
      </c>
      <c r="M49" s="44">
        <v>1664.25</v>
      </c>
      <c r="N49" s="44">
        <v>1413.15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13802.419999999998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309.07</v>
      </c>
      <c r="C52" s="43">
        <v>463.09</v>
      </c>
      <c r="D52" s="43"/>
      <c r="E52" s="43">
        <v>366.15</v>
      </c>
      <c r="F52" s="43"/>
      <c r="G52" s="43"/>
      <c r="H52" s="43">
        <v>325.32</v>
      </c>
      <c r="I52" s="43">
        <v>0</v>
      </c>
      <c r="J52" s="43"/>
      <c r="K52" s="43">
        <v>2351.0700000000002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3814.7</v>
      </c>
    </row>
    <row r="53" spans="1:34" x14ac:dyDescent="0.25">
      <c r="A53" s="17" t="s">
        <v>18</v>
      </c>
      <c r="B53" s="43">
        <v>344.69</v>
      </c>
      <c r="C53" s="43">
        <v>78.64</v>
      </c>
      <c r="D53" s="43">
        <v>40.270000000000003</v>
      </c>
      <c r="E53" s="43">
        <v>7.72</v>
      </c>
      <c r="F53" s="43">
        <v>0</v>
      </c>
      <c r="G53" s="43">
        <v>172.96</v>
      </c>
      <c r="H53" s="43">
        <v>501.97</v>
      </c>
      <c r="I53" s="43">
        <v>242.44</v>
      </c>
      <c r="J53" s="43">
        <v>311.52</v>
      </c>
      <c r="K53" s="43">
        <v>240.15</v>
      </c>
      <c r="L53" s="43"/>
      <c r="M53" s="44"/>
      <c r="N53" s="44">
        <v>252.24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2192.6000000000004</v>
      </c>
    </row>
    <row r="54" spans="1:34" x14ac:dyDescent="0.25">
      <c r="A54" s="17" t="s">
        <v>114</v>
      </c>
      <c r="B54" s="43">
        <v>12.14</v>
      </c>
      <c r="C54" s="43">
        <v>19.21</v>
      </c>
      <c r="D54" s="43"/>
      <c r="E54" s="43"/>
      <c r="F54" s="43"/>
      <c r="G54" s="43"/>
      <c r="H54" s="43"/>
      <c r="I54" s="43">
        <v>45.43</v>
      </c>
      <c r="J54" s="43"/>
      <c r="K54" s="43">
        <v>141.63999999999999</v>
      </c>
      <c r="L54" s="43">
        <v>313.07</v>
      </c>
      <c r="M54" s="44">
        <v>29.31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560.79999999999995</v>
      </c>
    </row>
    <row r="55" spans="1:34" x14ac:dyDescent="0.25">
      <c r="A55" s="17" t="s">
        <v>52</v>
      </c>
      <c r="B55" s="43">
        <v>48.36</v>
      </c>
      <c r="C55" s="43">
        <v>129.63</v>
      </c>
      <c r="D55" s="43">
        <v>0</v>
      </c>
      <c r="E55" s="43">
        <v>0</v>
      </c>
      <c r="F55" s="43">
        <v>20.04</v>
      </c>
      <c r="G55" s="43">
        <v>74.849999999999994</v>
      </c>
      <c r="H55" s="43"/>
      <c r="I55" s="43">
        <v>75.66</v>
      </c>
      <c r="J55" s="43">
        <v>282.25</v>
      </c>
      <c r="K55" s="43"/>
      <c r="L55" s="43"/>
      <c r="M55" s="44">
        <v>17.350000000000001</v>
      </c>
      <c r="N55" s="44">
        <v>90.38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738.52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>
        <v>31.61</v>
      </c>
      <c r="D58" s="43"/>
      <c r="E58" s="43"/>
      <c r="F58" s="43"/>
      <c r="G58" s="43"/>
      <c r="H58" s="43"/>
      <c r="I58" s="43"/>
      <c r="J58" s="43"/>
      <c r="K58" s="43">
        <v>135.11000000000001</v>
      </c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166.72000000000003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2916.5</v>
      </c>
      <c r="C64" s="51">
        <f t="shared" ref="C64:AG64" si="21">+C15+C23+C31+C39+C47+C48+C49+C50+C51+C52+C53+C54+C55+C56+C57+C58+C59+C60+C61+C62+C63</f>
        <v>2882.5080000000003</v>
      </c>
      <c r="D64" s="51">
        <f t="shared" si="21"/>
        <v>1024.27</v>
      </c>
      <c r="E64" s="51">
        <f t="shared" si="21"/>
        <v>597.21</v>
      </c>
      <c r="F64" s="51">
        <f t="shared" si="21"/>
        <v>2041.6399999999999</v>
      </c>
      <c r="G64" s="51">
        <f t="shared" si="21"/>
        <v>1313.4499999999998</v>
      </c>
      <c r="H64" s="51">
        <f t="shared" si="21"/>
        <v>4454.3100000000004</v>
      </c>
      <c r="I64" s="51">
        <f t="shared" si="21"/>
        <v>5160.41</v>
      </c>
      <c r="J64" s="51">
        <f t="shared" si="21"/>
        <v>3834.73</v>
      </c>
      <c r="K64" s="51">
        <f t="shared" si="21"/>
        <v>5039.58</v>
      </c>
      <c r="L64" s="51">
        <f t="shared" si="21"/>
        <v>946.23</v>
      </c>
      <c r="M64" s="51">
        <f t="shared" si="21"/>
        <v>3053.39</v>
      </c>
      <c r="N64" s="51">
        <f t="shared" si="21"/>
        <v>3098.12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36362.348000000005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8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N</v>
      </c>
      <c r="J66" s="53" t="str">
        <f t="shared" si="22"/>
        <v>CAJA 3 N</v>
      </c>
      <c r="K66" s="53" t="str">
        <f t="shared" si="22"/>
        <v>CAJA 4 N</v>
      </c>
      <c r="L66" s="53" t="str">
        <f t="shared" si="22"/>
        <v>CAJA 5 N</v>
      </c>
      <c r="M66" s="53" t="str">
        <f t="shared" si="22"/>
        <v>CAJA 8 N</v>
      </c>
      <c r="N66" s="53" t="str">
        <f t="shared" si="22"/>
        <v>CAJA 9 N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2909.37</v>
      </c>
      <c r="C67" s="55">
        <f t="shared" ref="C67:L67" si="23">C12</f>
        <v>2842.4</v>
      </c>
      <c r="D67" s="55">
        <f t="shared" si="23"/>
        <v>1001.64</v>
      </c>
      <c r="E67" s="55">
        <f t="shared" si="23"/>
        <v>596.02</v>
      </c>
      <c r="F67" s="55">
        <f t="shared" si="23"/>
        <v>1973.42</v>
      </c>
      <c r="G67" s="55">
        <f t="shared" si="23"/>
        <v>1310.83</v>
      </c>
      <c r="H67" s="55">
        <f t="shared" si="23"/>
        <v>4429.53</v>
      </c>
      <c r="I67" s="55">
        <f t="shared" si="23"/>
        <v>5150.1499999999996</v>
      </c>
      <c r="J67" s="55">
        <f t="shared" si="23"/>
        <v>3829.73</v>
      </c>
      <c r="K67" s="55">
        <f t="shared" si="23"/>
        <v>5036.8599999999997</v>
      </c>
      <c r="L67" s="55">
        <f t="shared" si="23"/>
        <v>947.12</v>
      </c>
      <c r="M67" s="55">
        <f t="shared" si="22"/>
        <v>3049.03</v>
      </c>
      <c r="N67" s="55">
        <f t="shared" si="22"/>
        <v>3096.84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36172.94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36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36</v>
      </c>
    </row>
    <row r="69" spans="1:34" customFormat="1" x14ac:dyDescent="0.25">
      <c r="A69" s="56" t="s">
        <v>94</v>
      </c>
      <c r="B69" s="57">
        <f>+B67+B68</f>
        <v>2909.37</v>
      </c>
      <c r="C69" s="57">
        <f t="shared" ref="C69:AG69" si="25">+C67+C68</f>
        <v>2878.4</v>
      </c>
      <c r="D69" s="57">
        <f t="shared" si="25"/>
        <v>1001.64</v>
      </c>
      <c r="E69" s="57">
        <f t="shared" si="25"/>
        <v>596.02</v>
      </c>
      <c r="F69" s="57">
        <f t="shared" si="25"/>
        <v>1973.42</v>
      </c>
      <c r="G69" s="57">
        <f t="shared" si="25"/>
        <v>1310.83</v>
      </c>
      <c r="H69" s="57">
        <f t="shared" si="25"/>
        <v>4429.53</v>
      </c>
      <c r="I69" s="57">
        <f t="shared" si="25"/>
        <v>5150.1499999999996</v>
      </c>
      <c r="J69" s="57">
        <f t="shared" si="25"/>
        <v>3829.73</v>
      </c>
      <c r="K69" s="57">
        <f t="shared" si="25"/>
        <v>5036.8599999999997</v>
      </c>
      <c r="L69" s="57">
        <f t="shared" si="25"/>
        <v>947.12</v>
      </c>
      <c r="M69" s="57">
        <f t="shared" si="25"/>
        <v>3049.03</v>
      </c>
      <c r="N69" s="57">
        <f t="shared" si="25"/>
        <v>3096.84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36208.94</v>
      </c>
    </row>
    <row r="70" spans="1:34" customFormat="1" ht="15" customHeight="1" x14ac:dyDescent="0.25">
      <c r="A70" s="56" t="s">
        <v>95</v>
      </c>
      <c r="B70" s="55">
        <f t="shared" ref="B70:AG70" si="26">+B64-B69</f>
        <v>7.1300000000001091</v>
      </c>
      <c r="C70" s="55">
        <f t="shared" si="26"/>
        <v>4.1080000000001746</v>
      </c>
      <c r="D70" s="55">
        <f t="shared" si="26"/>
        <v>22.629999999999995</v>
      </c>
      <c r="E70" s="55">
        <f t="shared" si="26"/>
        <v>1.1900000000000546</v>
      </c>
      <c r="F70" s="55">
        <f t="shared" si="26"/>
        <v>68.2199999999998</v>
      </c>
      <c r="G70" s="55">
        <f t="shared" si="26"/>
        <v>2.6199999999998909</v>
      </c>
      <c r="H70" s="55">
        <f t="shared" si="26"/>
        <v>24.780000000000655</v>
      </c>
      <c r="I70" s="55">
        <f t="shared" si="26"/>
        <v>10.260000000000218</v>
      </c>
      <c r="J70" s="55">
        <f t="shared" si="26"/>
        <v>5</v>
      </c>
      <c r="K70" s="55">
        <f t="shared" si="26"/>
        <v>2.7200000000002547</v>
      </c>
      <c r="L70" s="55">
        <f t="shared" si="26"/>
        <v>-0.88999999999998636</v>
      </c>
      <c r="M70" s="55">
        <f t="shared" si="26"/>
        <v>4.3599999999996726</v>
      </c>
      <c r="N70" s="55">
        <f t="shared" si="26"/>
        <v>1.2799999999997453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153.40800000000058</v>
      </c>
    </row>
    <row r="71" spans="1:34" ht="112.5" customHeight="1" x14ac:dyDescent="0.25">
      <c r="A71" s="74" t="s">
        <v>96</v>
      </c>
      <c r="B71" s="14"/>
      <c r="C71" s="14"/>
      <c r="D71" s="14" t="s">
        <v>123</v>
      </c>
      <c r="E71" s="14" t="s">
        <v>125</v>
      </c>
      <c r="F71" s="14" t="s">
        <v>128</v>
      </c>
      <c r="G71" s="14"/>
      <c r="H71" s="14" t="s">
        <v>129</v>
      </c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124</v>
      </c>
      <c r="E72" s="15" t="s">
        <v>126</v>
      </c>
    </row>
    <row r="73" spans="1:34" x14ac:dyDescent="0.25">
      <c r="E73" s="15" t="s">
        <v>127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44778</v>
      </c>
      <c r="E6" s="2"/>
      <c r="F6" s="3"/>
      <c r="G6" s="3"/>
    </row>
    <row r="8" spans="1:36" x14ac:dyDescent="0.25">
      <c r="A8" s="1" t="s">
        <v>21</v>
      </c>
      <c r="B8" s="2">
        <v>5.84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1642.85</v>
      </c>
      <c r="C12" s="25">
        <v>3753.74</v>
      </c>
      <c r="D12" s="25">
        <v>103.58</v>
      </c>
      <c r="E12" s="25">
        <v>2904.3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8404.4700000000012</v>
      </c>
      <c r="AI12" s="25">
        <v>8286.17</v>
      </c>
      <c r="AJ12" s="66">
        <f>+AI12-AH12</f>
        <v>-118.30000000000109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0</v>
      </c>
      <c r="C15" s="22">
        <v>342.5</v>
      </c>
      <c r="D15" s="22">
        <v>12</v>
      </c>
      <c r="E15" s="22">
        <v>42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396.5</v>
      </c>
    </row>
    <row r="16" spans="1:36" s="31" customFormat="1" x14ac:dyDescent="0.25">
      <c r="A16" s="29" t="s">
        <v>20</v>
      </c>
      <c r="B16" s="30">
        <v>151</v>
      </c>
      <c r="C16" s="30">
        <v>12</v>
      </c>
      <c r="D16" s="30">
        <v>5</v>
      </c>
      <c r="E16" s="30">
        <v>203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371</v>
      </c>
      <c r="AJ16" s="67"/>
    </row>
    <row r="17" spans="1:36" customFormat="1" x14ac:dyDescent="0.25">
      <c r="A17" s="45" t="s">
        <v>27</v>
      </c>
      <c r="B17" s="21">
        <f>B16*$B$8</f>
        <v>881.84</v>
      </c>
      <c r="C17" s="21">
        <f>C16*$B$8</f>
        <v>70.08</v>
      </c>
      <c r="D17" s="21">
        <f t="shared" ref="D17:AG17" si="2">D16*$B$8</f>
        <v>29.2</v>
      </c>
      <c r="E17" s="21">
        <f t="shared" si="2"/>
        <v>1185.52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2166.6400000000003</v>
      </c>
    </row>
    <row r="18" spans="1:36" s="31" customFormat="1" x14ac:dyDescent="0.25">
      <c r="A18" s="29" t="s">
        <v>23</v>
      </c>
      <c r="B18" s="32"/>
      <c r="C18" s="32">
        <v>274</v>
      </c>
      <c r="D18" s="32"/>
      <c r="E18" s="32">
        <v>107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381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1608.38</v>
      </c>
      <c r="D19" s="21">
        <f t="shared" si="3"/>
        <v>0</v>
      </c>
      <c r="E19" s="21">
        <f t="shared" si="3"/>
        <v>628.09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2236.4700000000003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151</v>
      </c>
      <c r="C22" s="19">
        <f t="shared" ref="C22:AG23" si="5">+C16+C18+C20</f>
        <v>286</v>
      </c>
      <c r="D22" s="19">
        <f t="shared" si="5"/>
        <v>5</v>
      </c>
      <c r="E22" s="19">
        <f t="shared" si="5"/>
        <v>310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752</v>
      </c>
    </row>
    <row r="23" spans="1:36" customFormat="1" x14ac:dyDescent="0.25">
      <c r="A23" s="46" t="s">
        <v>26</v>
      </c>
      <c r="B23" s="18">
        <f>+B17+B19+B21</f>
        <v>881.84</v>
      </c>
      <c r="C23" s="18">
        <f t="shared" si="5"/>
        <v>1678.46</v>
      </c>
      <c r="D23" s="18">
        <f t="shared" si="5"/>
        <v>29.2</v>
      </c>
      <c r="E23" s="18">
        <f t="shared" si="5"/>
        <v>1813.6100000000001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4403.1100000000006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570.49</v>
      </c>
      <c r="C49" s="43">
        <v>1437.33</v>
      </c>
      <c r="D49" s="43">
        <v>24.72</v>
      </c>
      <c r="E49" s="43">
        <v>809.13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2841.67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260.81</v>
      </c>
      <c r="C53" s="43">
        <v>299.58999999999997</v>
      </c>
      <c r="D53" s="43">
        <v>35.340000000000003</v>
      </c>
      <c r="E53" s="43">
        <v>132.16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727.9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104.85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104.85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1713.1399999999999</v>
      </c>
      <c r="C64" s="51">
        <f t="shared" ref="C64:AG64" si="21">+C15+C23+C31+C39+C47+C48+C49+C50+C51+C52+C53+C54+C55+C56+C57+C58+C59+C60+C61+C62+C63</f>
        <v>3757.88</v>
      </c>
      <c r="D64" s="51">
        <f t="shared" si="21"/>
        <v>101.26</v>
      </c>
      <c r="E64" s="51">
        <f t="shared" si="21"/>
        <v>2901.75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8474.0300000000007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1642.85</v>
      </c>
      <c r="C67" s="55">
        <f t="shared" ref="C67:L67" si="23">C12</f>
        <v>3753.74</v>
      </c>
      <c r="D67" s="55">
        <f t="shared" si="23"/>
        <v>103.58</v>
      </c>
      <c r="E67" s="55">
        <f t="shared" si="23"/>
        <v>2904.3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8404.4700000000012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1642.85</v>
      </c>
      <c r="C69" s="57">
        <f t="shared" ref="C69:AG69" si="25">+C67+C68</f>
        <v>3753.74</v>
      </c>
      <c r="D69" s="57">
        <f t="shared" si="25"/>
        <v>103.58</v>
      </c>
      <c r="E69" s="57">
        <f t="shared" si="25"/>
        <v>2904.3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8404.4700000000012</v>
      </c>
    </row>
    <row r="70" spans="1:34" customFormat="1" ht="15" customHeight="1" x14ac:dyDescent="0.25">
      <c r="A70" s="56" t="s">
        <v>95</v>
      </c>
      <c r="B70" s="55">
        <f t="shared" ref="B70:AG70" si="26">+B64-B69</f>
        <v>70.289999999999964</v>
      </c>
      <c r="C70" s="55">
        <f t="shared" si="26"/>
        <v>4.1400000000003274</v>
      </c>
      <c r="D70" s="55">
        <f t="shared" si="26"/>
        <v>-2.3199999999999932</v>
      </c>
      <c r="E70" s="55">
        <f t="shared" si="26"/>
        <v>-2.5500000000001819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69.560000000000116</v>
      </c>
    </row>
    <row r="71" spans="1:34" ht="95.25" customHeight="1" x14ac:dyDescent="0.25">
      <c r="A71" s="74" t="s">
        <v>96</v>
      </c>
      <c r="B71" s="14" t="s">
        <v>130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59" sqref="AH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5.84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3585.68</v>
      </c>
      <c r="C12" s="25">
        <v>3860.47</v>
      </c>
      <c r="D12" s="25">
        <v>1713.16</v>
      </c>
      <c r="E12" s="25">
        <v>80.319999999999993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9239.6299999999992</v>
      </c>
      <c r="AI12" s="25">
        <v>9179.2000000000007</v>
      </c>
      <c r="AJ12" s="66">
        <f>+AI12-AH12</f>
        <v>-60.429999999998472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673</v>
      </c>
      <c r="C15" s="22">
        <v>452.5</v>
      </c>
      <c r="D15" s="22">
        <v>322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1447.5</v>
      </c>
    </row>
    <row r="16" spans="1:36" s="31" customFormat="1" x14ac:dyDescent="0.25">
      <c r="A16" s="29" t="s">
        <v>20</v>
      </c>
      <c r="B16" s="30">
        <v>104</v>
      </c>
      <c r="C16" s="30">
        <v>168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272</v>
      </c>
      <c r="AJ16" s="67"/>
    </row>
    <row r="17" spans="1:36" customFormat="1" x14ac:dyDescent="0.25">
      <c r="A17" s="45" t="s">
        <v>27</v>
      </c>
      <c r="B17" s="21">
        <f>B16*$B$8</f>
        <v>607.36</v>
      </c>
      <c r="C17" s="21">
        <f>C16*$B$8</f>
        <v>981.12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1588.48</v>
      </c>
    </row>
    <row r="18" spans="1:36" s="31" customFormat="1" x14ac:dyDescent="0.25">
      <c r="A18" s="29" t="s">
        <v>23</v>
      </c>
      <c r="B18" s="32">
        <v>26</v>
      </c>
      <c r="C18" s="32">
        <v>48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74</v>
      </c>
      <c r="AJ18" s="67"/>
    </row>
    <row r="19" spans="1:36" customFormat="1" x14ac:dyDescent="0.25">
      <c r="A19" s="45" t="s">
        <v>27</v>
      </c>
      <c r="B19" s="21">
        <f>B18*$B$9</f>
        <v>152.62</v>
      </c>
      <c r="C19" s="21">
        <f t="shared" ref="C19:AG19" si="3">C18*$B$9</f>
        <v>281.76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434.38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130</v>
      </c>
      <c r="C22" s="19">
        <f t="shared" ref="C22:AG23" si="5">+C16+C18+C20</f>
        <v>216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346</v>
      </c>
    </row>
    <row r="23" spans="1:36" customFormat="1" x14ac:dyDescent="0.25">
      <c r="A23" s="46" t="s">
        <v>26</v>
      </c>
      <c r="B23" s="18">
        <f>+B17+B19+B21</f>
        <v>759.98</v>
      </c>
      <c r="C23" s="18">
        <f t="shared" si="5"/>
        <v>1262.8800000000001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2022.8600000000001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43.68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43.68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255.09119999999999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255.09119999999999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43.68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43.68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255.09119999999999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255.09119999999999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1686.58</v>
      </c>
      <c r="C49" s="43">
        <v>1108.58</v>
      </c>
      <c r="D49" s="43">
        <v>1007.84</v>
      </c>
      <c r="E49" s="43">
        <v>75.69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3878.69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469.49</v>
      </c>
      <c r="C53" s="43">
        <v>787.48</v>
      </c>
      <c r="D53" s="43">
        <v>385.44</v>
      </c>
      <c r="E53" s="43">
        <v>4.63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1647.0400000000002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3589.05</v>
      </c>
      <c r="C64" s="51">
        <f t="shared" ref="C64:AG64" si="21">+C15+C23+C31+C39+C47+C48+C49+C50+C51+C52+C53+C54+C55+C56+C57+C58+C59+C60+C61+C62+C63</f>
        <v>3866.5311999999999</v>
      </c>
      <c r="D64" s="51">
        <f t="shared" si="21"/>
        <v>1715.2800000000002</v>
      </c>
      <c r="E64" s="51">
        <f t="shared" si="21"/>
        <v>80.319999999999993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9251.1812000000009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3585.68</v>
      </c>
      <c r="C67" s="55">
        <f t="shared" ref="C67:L67" si="23">C12</f>
        <v>3860.47</v>
      </c>
      <c r="D67" s="55">
        <f t="shared" si="23"/>
        <v>1713.16</v>
      </c>
      <c r="E67" s="55">
        <f t="shared" si="23"/>
        <v>80.319999999999993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9239.6299999999992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3585.68</v>
      </c>
      <c r="C69" s="57">
        <f t="shared" ref="C69:AG69" si="25">+C67+C68</f>
        <v>3860.47</v>
      </c>
      <c r="D69" s="57">
        <f t="shared" si="25"/>
        <v>1713.16</v>
      </c>
      <c r="E69" s="57">
        <f t="shared" si="25"/>
        <v>80.319999999999993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9239.6299999999992</v>
      </c>
    </row>
    <row r="70" spans="1:34" customFormat="1" ht="15" customHeight="1" x14ac:dyDescent="0.25">
      <c r="A70" s="56" t="s">
        <v>95</v>
      </c>
      <c r="B70" s="55">
        <f t="shared" ref="B70:AG70" si="26">+B64-B69</f>
        <v>3.3700000000003456</v>
      </c>
      <c r="C70" s="55">
        <f t="shared" si="26"/>
        <v>6.061200000000099</v>
      </c>
      <c r="D70" s="55">
        <f t="shared" si="26"/>
        <v>2.1200000000001182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11.551200000000563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63" sqref="AI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5.84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760.54</v>
      </c>
      <c r="C12" s="25">
        <v>1392.15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2152.69</v>
      </c>
      <c r="AI12" s="25">
        <v>2123.37</v>
      </c>
      <c r="AJ12" s="66">
        <f>+AI12-AH12</f>
        <v>-29.320000000000164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>
        <v>12</v>
      </c>
      <c r="C14" s="25">
        <v>12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24</v>
      </c>
      <c r="AI14" s="25"/>
      <c r="AJ14" s="66">
        <f>+AI14-AH14</f>
        <v>-24</v>
      </c>
    </row>
    <row r="15" spans="1:36" x14ac:dyDescent="0.25">
      <c r="A15" s="13" t="s">
        <v>0</v>
      </c>
      <c r="B15" s="22">
        <v>14</v>
      </c>
      <c r="C15" s="22">
        <v>89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103</v>
      </c>
    </row>
    <row r="16" spans="1:36" s="31" customFormat="1" x14ac:dyDescent="0.25">
      <c r="A16" s="29" t="s">
        <v>20</v>
      </c>
      <c r="B16" s="30">
        <v>45</v>
      </c>
      <c r="C16" s="30">
        <v>59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104</v>
      </c>
      <c r="AJ16" s="67"/>
    </row>
    <row r="17" spans="1:36" customFormat="1" x14ac:dyDescent="0.25">
      <c r="A17" s="45" t="s">
        <v>27</v>
      </c>
      <c r="B17" s="21">
        <f>B16*$B$8</f>
        <v>262.8</v>
      </c>
      <c r="C17" s="21">
        <f>C16*$B$8</f>
        <v>344.56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607.36</v>
      </c>
    </row>
    <row r="18" spans="1:36" s="31" customFormat="1" x14ac:dyDescent="0.25">
      <c r="A18" s="29" t="s">
        <v>23</v>
      </c>
      <c r="B18" s="32"/>
      <c r="C18" s="32">
        <v>33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33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193.71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193.71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45</v>
      </c>
      <c r="C22" s="19">
        <f t="shared" ref="C22:AG23" si="5">+C16+C18+C20</f>
        <v>92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137</v>
      </c>
    </row>
    <row r="23" spans="1:36" customFormat="1" x14ac:dyDescent="0.25">
      <c r="A23" s="46" t="s">
        <v>26</v>
      </c>
      <c r="B23" s="18">
        <f>+B17+B19+B21</f>
        <v>262.8</v>
      </c>
      <c r="C23" s="18">
        <f t="shared" si="5"/>
        <v>538.27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801.06999999999994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>
        <v>38.96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38.96</v>
      </c>
    </row>
    <row r="33" spans="1:34" customFormat="1" x14ac:dyDescent="0.25">
      <c r="A33" s="45" t="s">
        <v>35</v>
      </c>
      <c r="B33" s="21">
        <f>B32*$B$8</f>
        <v>227.5264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227.5264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38.96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38.96</v>
      </c>
    </row>
    <row r="39" spans="1:34" customFormat="1" x14ac:dyDescent="0.25">
      <c r="A39" s="46" t="s">
        <v>42</v>
      </c>
      <c r="B39" s="18">
        <f>+B33+B35+B37</f>
        <v>227.5264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227.5264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>
        <v>186.84</v>
      </c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186.84</v>
      </c>
    </row>
    <row r="49" spans="1:34" x14ac:dyDescent="0.25">
      <c r="A49" s="17" t="s">
        <v>14</v>
      </c>
      <c r="B49" s="43">
        <v>209.03</v>
      </c>
      <c r="C49" s="43">
        <v>476.04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685.07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21.72</v>
      </c>
      <c r="C53" s="43">
        <v>119.81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141.53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38.89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38.89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773.96640000000002</v>
      </c>
      <c r="C64" s="51">
        <f t="shared" ref="C64:AG64" si="21">+C15+C23+C31+C39+C47+C48+C49+C50+C51+C52+C53+C54+C55+C56+C57+C58+C59+C60+C61+C62+C63</f>
        <v>1409.96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2183.9264000000003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760.54</v>
      </c>
      <c r="C67" s="55">
        <f t="shared" ref="C67:L67" si="23">C12</f>
        <v>1392.15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2152.69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12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24</v>
      </c>
    </row>
    <row r="69" spans="1:34" customFormat="1" x14ac:dyDescent="0.25">
      <c r="A69" s="56" t="s">
        <v>94</v>
      </c>
      <c r="B69" s="57">
        <f>+B67+B68</f>
        <v>772.54</v>
      </c>
      <c r="C69" s="57">
        <f t="shared" ref="C69:AG69" si="25">+C67+C68</f>
        <v>1404.15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2176.69</v>
      </c>
    </row>
    <row r="70" spans="1:34" customFormat="1" ht="15" customHeight="1" x14ac:dyDescent="0.25">
      <c r="A70" s="56" t="s">
        <v>95</v>
      </c>
      <c r="B70" s="55">
        <f t="shared" ref="B70:AG70" si="26">+B64-B69</f>
        <v>1.4264000000000578</v>
      </c>
      <c r="C70" s="55">
        <f t="shared" si="26"/>
        <v>5.8099999999999454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7.2364000000000033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5.84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311.43</v>
      </c>
      <c r="C12" s="25">
        <v>4145.8999999999996</v>
      </c>
      <c r="D12" s="25">
        <v>311.44</v>
      </c>
      <c r="E12" s="25">
        <v>2163.52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6932.2899999999991</v>
      </c>
      <c r="AI12" s="25">
        <v>6932.29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17</v>
      </c>
      <c r="C15" s="22">
        <v>15.5</v>
      </c>
      <c r="D15" s="22">
        <v>50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82.5</v>
      </c>
    </row>
    <row r="16" spans="1:36" s="31" customFormat="1" x14ac:dyDescent="0.25">
      <c r="A16" s="29" t="s">
        <v>20</v>
      </c>
      <c r="B16" s="30">
        <v>20</v>
      </c>
      <c r="C16" s="30">
        <v>0</v>
      </c>
      <c r="D16" s="30">
        <v>36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56</v>
      </c>
      <c r="AJ16" s="67"/>
    </row>
    <row r="17" spans="1:36" customFormat="1" x14ac:dyDescent="0.25">
      <c r="A17" s="45" t="s">
        <v>27</v>
      </c>
      <c r="B17" s="21">
        <f>B16*$B$8</f>
        <v>116.8</v>
      </c>
      <c r="C17" s="21">
        <f>C16*$B$8</f>
        <v>0</v>
      </c>
      <c r="D17" s="21">
        <f t="shared" ref="D17:AG17" si="2">D16*$B$8</f>
        <v>210.24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327.04000000000002</v>
      </c>
    </row>
    <row r="18" spans="1:36" s="31" customFormat="1" x14ac:dyDescent="0.25">
      <c r="A18" s="29" t="s">
        <v>23</v>
      </c>
      <c r="B18" s="32"/>
      <c r="C18" s="32">
        <v>425</v>
      </c>
      <c r="D18" s="32"/>
      <c r="E18" s="32">
        <v>272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697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2494.75</v>
      </c>
      <c r="D19" s="21">
        <f t="shared" si="3"/>
        <v>0</v>
      </c>
      <c r="E19" s="21">
        <f t="shared" si="3"/>
        <v>1596.64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4091.3900000000003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20</v>
      </c>
      <c r="C22" s="19">
        <f t="shared" ref="C22:AG23" si="5">+C16+C18+C20</f>
        <v>425</v>
      </c>
      <c r="D22" s="19">
        <f t="shared" si="5"/>
        <v>36</v>
      </c>
      <c r="E22" s="19">
        <f t="shared" si="5"/>
        <v>272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753</v>
      </c>
    </row>
    <row r="23" spans="1:36" customFormat="1" x14ac:dyDescent="0.25">
      <c r="A23" s="46" t="s">
        <v>26</v>
      </c>
      <c r="B23" s="18">
        <f>+B17+B19+B21</f>
        <v>116.8</v>
      </c>
      <c r="C23" s="18">
        <f t="shared" si="5"/>
        <v>2494.75</v>
      </c>
      <c r="D23" s="18">
        <f t="shared" si="5"/>
        <v>210.24</v>
      </c>
      <c r="E23" s="18">
        <f t="shared" si="5"/>
        <v>1596.64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4418.43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12.87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12.87</v>
      </c>
    </row>
    <row r="41" spans="1:34" customFormat="1" x14ac:dyDescent="0.25">
      <c r="A41" s="45" t="s">
        <v>44</v>
      </c>
      <c r="B41" s="21">
        <f>B40*$B$8</f>
        <v>75.160799999999995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75.160799999999995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12.87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12.87</v>
      </c>
    </row>
    <row r="47" spans="1:34" customFormat="1" x14ac:dyDescent="0.25">
      <c r="A47" s="46" t="s">
        <v>48</v>
      </c>
      <c r="B47" s="18">
        <f>+B41+B43+B45</f>
        <v>75.160799999999995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75.160799999999995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103.9</v>
      </c>
      <c r="C49" s="43">
        <v>1609.36</v>
      </c>
      <c r="D49" s="43">
        <v>18.690000000000001</v>
      </c>
      <c r="E49" s="43">
        <v>616.69000000000005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2348.6400000000003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14.09</v>
      </c>
      <c r="D53" s="43">
        <v>33.06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47.150000000000006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15.15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15.15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312.86080000000004</v>
      </c>
      <c r="C64" s="51">
        <f t="shared" ref="C64:AG64" si="21">+C15+C23+C31+C39+C47+C48+C49+C50+C51+C52+C53+C54+C55+C56+C57+C58+C59+C60+C61+C62+C63</f>
        <v>4148.8499999999995</v>
      </c>
      <c r="D64" s="51">
        <f t="shared" si="21"/>
        <v>311.99</v>
      </c>
      <c r="E64" s="51">
        <f t="shared" si="21"/>
        <v>2213.33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6987.0307999999995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311.43</v>
      </c>
      <c r="C67" s="55">
        <f t="shared" ref="C67:L67" si="23">C12</f>
        <v>4145.8999999999996</v>
      </c>
      <c r="D67" s="55">
        <f t="shared" si="23"/>
        <v>311.44</v>
      </c>
      <c r="E67" s="55">
        <f t="shared" si="23"/>
        <v>2163.52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6932.2899999999991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311.43</v>
      </c>
      <c r="C69" s="57">
        <f t="shared" ref="C69:AG69" si="25">+C67+C68</f>
        <v>4145.8999999999996</v>
      </c>
      <c r="D69" s="57">
        <f t="shared" si="25"/>
        <v>311.44</v>
      </c>
      <c r="E69" s="57">
        <f t="shared" si="25"/>
        <v>2163.52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6932.2899999999991</v>
      </c>
    </row>
    <row r="70" spans="1:34" customFormat="1" ht="15" customHeight="1" x14ac:dyDescent="0.25">
      <c r="A70" s="56" t="s">
        <v>95</v>
      </c>
      <c r="B70" s="55">
        <f t="shared" ref="B70:AG70" si="26">+B64-B69</f>
        <v>1.4308000000000334</v>
      </c>
      <c r="C70" s="55">
        <f t="shared" si="26"/>
        <v>2.9499999999998181</v>
      </c>
      <c r="D70" s="55">
        <f t="shared" si="26"/>
        <v>0.55000000000001137</v>
      </c>
      <c r="E70" s="55">
        <f t="shared" si="26"/>
        <v>49.809999999999945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54.740799999999808</v>
      </c>
    </row>
    <row r="71" spans="1:34" ht="96" customHeight="1" x14ac:dyDescent="0.25">
      <c r="A71" s="74" t="s">
        <v>96</v>
      </c>
      <c r="B71" s="14"/>
      <c r="C71" s="14" t="s">
        <v>131</v>
      </c>
      <c r="D71" s="14"/>
      <c r="E71" s="14" t="s">
        <v>133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132</v>
      </c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tabSelected="1"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F71" sqref="F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5.84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1567.34</v>
      </c>
      <c r="C12" s="25">
        <v>2554.14</v>
      </c>
      <c r="D12" s="25">
        <v>1716.94</v>
      </c>
      <c r="E12" s="25">
        <v>333.5</v>
      </c>
      <c r="F12" s="25">
        <v>4936.46</v>
      </c>
      <c r="G12" s="25">
        <v>3629.72</v>
      </c>
      <c r="H12" s="25">
        <v>2765.48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17503.580000000002</v>
      </c>
      <c r="AI12" s="25">
        <v>17362.93</v>
      </c>
      <c r="AJ12" s="66">
        <f>+AI12-AH12</f>
        <v>-140.65000000000146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143.5</v>
      </c>
      <c r="C15" s="22">
        <v>58.5</v>
      </c>
      <c r="D15" s="22">
        <v>33</v>
      </c>
      <c r="E15" s="22">
        <v>37.5</v>
      </c>
      <c r="F15" s="22">
        <v>307.5</v>
      </c>
      <c r="G15" s="22">
        <v>273.5</v>
      </c>
      <c r="H15" s="22">
        <v>196.5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1050</v>
      </c>
    </row>
    <row r="16" spans="1:36" s="31" customFormat="1" x14ac:dyDescent="0.25">
      <c r="A16" s="29" t="s">
        <v>20</v>
      </c>
      <c r="B16" s="30">
        <v>57</v>
      </c>
      <c r="C16" s="30">
        <v>198</v>
      </c>
      <c r="D16" s="30">
        <v>57</v>
      </c>
      <c r="E16" s="30"/>
      <c r="F16" s="30">
        <v>92</v>
      </c>
      <c r="G16" s="30">
        <v>36</v>
      </c>
      <c r="H16" s="30">
        <v>27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467</v>
      </c>
      <c r="AJ16" s="67"/>
    </row>
    <row r="17" spans="1:36" customFormat="1" x14ac:dyDescent="0.25">
      <c r="A17" s="45" t="s">
        <v>27</v>
      </c>
      <c r="B17" s="21">
        <f>B16*$B$8</f>
        <v>332.88</v>
      </c>
      <c r="C17" s="21">
        <f>C16*$B$8</f>
        <v>1156.32</v>
      </c>
      <c r="D17" s="21">
        <f t="shared" ref="D17:AG17" si="2">D16*$B$8</f>
        <v>332.88</v>
      </c>
      <c r="E17" s="21">
        <f t="shared" si="2"/>
        <v>0</v>
      </c>
      <c r="F17" s="21">
        <f t="shared" si="2"/>
        <v>537.28</v>
      </c>
      <c r="G17" s="21">
        <f t="shared" si="2"/>
        <v>210.24</v>
      </c>
      <c r="H17" s="21">
        <f t="shared" si="2"/>
        <v>157.68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2727.2799999999993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>
        <v>155</v>
      </c>
      <c r="G18" s="32">
        <v>181</v>
      </c>
      <c r="H18" s="32">
        <v>71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407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909.85</v>
      </c>
      <c r="G19" s="21">
        <f t="shared" si="3"/>
        <v>1062.47</v>
      </c>
      <c r="H19" s="21">
        <f t="shared" si="3"/>
        <v>416.77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2389.09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57</v>
      </c>
      <c r="C22" s="19">
        <f t="shared" ref="C22:AG23" si="5">+C16+C18+C20</f>
        <v>198</v>
      </c>
      <c r="D22" s="19">
        <f t="shared" si="5"/>
        <v>57</v>
      </c>
      <c r="E22" s="19">
        <f t="shared" si="5"/>
        <v>0</v>
      </c>
      <c r="F22" s="19">
        <f t="shared" si="5"/>
        <v>247</v>
      </c>
      <c r="G22" s="19">
        <f t="shared" si="5"/>
        <v>217</v>
      </c>
      <c r="H22" s="19">
        <f t="shared" si="5"/>
        <v>98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874</v>
      </c>
    </row>
    <row r="23" spans="1:36" customFormat="1" x14ac:dyDescent="0.25">
      <c r="A23" s="46" t="s">
        <v>26</v>
      </c>
      <c r="B23" s="18">
        <f>+B17+B19+B21</f>
        <v>332.88</v>
      </c>
      <c r="C23" s="18">
        <f t="shared" si="5"/>
        <v>1156.32</v>
      </c>
      <c r="D23" s="18">
        <f t="shared" si="5"/>
        <v>332.88</v>
      </c>
      <c r="E23" s="18">
        <f t="shared" si="5"/>
        <v>0</v>
      </c>
      <c r="F23" s="18">
        <f t="shared" si="5"/>
        <v>1447.13</v>
      </c>
      <c r="G23" s="18">
        <f t="shared" si="5"/>
        <v>1272.71</v>
      </c>
      <c r="H23" s="18">
        <f t="shared" si="5"/>
        <v>574.45000000000005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5116.37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655.52</v>
      </c>
      <c r="C49" s="43"/>
      <c r="D49" s="43"/>
      <c r="E49" s="43">
        <v>222.71</v>
      </c>
      <c r="F49" s="43">
        <v>2723.95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3602.18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1172.73</v>
      </c>
      <c r="D52" s="43">
        <v>1344.97</v>
      </c>
      <c r="E52" s="43"/>
      <c r="F52" s="43"/>
      <c r="G52" s="43">
        <v>1774.08</v>
      </c>
      <c r="H52" s="43">
        <v>1652.09</v>
      </c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5943.87</v>
      </c>
    </row>
    <row r="53" spans="1:34" x14ac:dyDescent="0.25">
      <c r="A53" s="17" t="s">
        <v>18</v>
      </c>
      <c r="B53" s="43">
        <v>435.63</v>
      </c>
      <c r="C53" s="43">
        <v>162.30000000000001</v>
      </c>
      <c r="D53" s="43">
        <v>7.7</v>
      </c>
      <c r="E53" s="43"/>
      <c r="F53" s="43">
        <v>340.12</v>
      </c>
      <c r="G53" s="43">
        <v>314.8</v>
      </c>
      <c r="H53" s="43">
        <v>327.7</v>
      </c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1588.2500000000002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>
        <v>133.91999999999999</v>
      </c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133.91999999999999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>
        <v>7.2</v>
      </c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7.2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1567.5300000000002</v>
      </c>
      <c r="C64" s="51">
        <f t="shared" ref="C64:AG64" si="21">+C15+C23+C31+C39+C47+C48+C49+C50+C51+C52+C53+C54+C55+C56+C57+C58+C59+C60+C61+C62+C63</f>
        <v>2557.0500000000002</v>
      </c>
      <c r="D64" s="51">
        <f t="shared" si="21"/>
        <v>1718.55</v>
      </c>
      <c r="E64" s="51">
        <f t="shared" si="21"/>
        <v>260.21000000000004</v>
      </c>
      <c r="F64" s="51">
        <f t="shared" si="21"/>
        <v>4952.62</v>
      </c>
      <c r="G64" s="51">
        <f t="shared" si="21"/>
        <v>3635.09</v>
      </c>
      <c r="H64" s="51">
        <f t="shared" si="21"/>
        <v>2750.74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17441.79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1 N</v>
      </c>
      <c r="G66" s="53" t="str">
        <f t="shared" si="22"/>
        <v>CAJA 2 N</v>
      </c>
      <c r="H66" s="53" t="str">
        <f t="shared" si="22"/>
        <v>CAJA 3 N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1567.34</v>
      </c>
      <c r="C67" s="55">
        <f t="shared" ref="C67:L67" si="23">C12</f>
        <v>2554.14</v>
      </c>
      <c r="D67" s="55">
        <f t="shared" si="23"/>
        <v>1716.94</v>
      </c>
      <c r="E67" s="55">
        <f t="shared" si="23"/>
        <v>333.5</v>
      </c>
      <c r="F67" s="55">
        <f t="shared" si="23"/>
        <v>4936.46</v>
      </c>
      <c r="G67" s="55">
        <f t="shared" si="23"/>
        <v>3629.72</v>
      </c>
      <c r="H67" s="55">
        <f t="shared" si="23"/>
        <v>2765.48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17503.580000000002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1567.34</v>
      </c>
      <c r="C69" s="57">
        <f t="shared" ref="C69:AG69" si="25">+C67+C68</f>
        <v>2554.14</v>
      </c>
      <c r="D69" s="57">
        <f t="shared" si="25"/>
        <v>1716.94</v>
      </c>
      <c r="E69" s="57">
        <f t="shared" si="25"/>
        <v>333.5</v>
      </c>
      <c r="F69" s="57">
        <f t="shared" si="25"/>
        <v>4936.46</v>
      </c>
      <c r="G69" s="57">
        <f t="shared" si="25"/>
        <v>3629.72</v>
      </c>
      <c r="H69" s="57">
        <f t="shared" si="25"/>
        <v>2765.48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17503.580000000002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0.19000000000028194</v>
      </c>
      <c r="C70" s="55">
        <f t="shared" si="26"/>
        <v>2.9100000000003092</v>
      </c>
      <c r="D70" s="55">
        <f t="shared" si="26"/>
        <v>1.6099999999999</v>
      </c>
      <c r="E70" s="55">
        <f t="shared" si="26"/>
        <v>-73.289999999999964</v>
      </c>
      <c r="F70" s="55">
        <f t="shared" si="26"/>
        <v>16.159999999999854</v>
      </c>
      <c r="G70" s="55">
        <f t="shared" si="26"/>
        <v>5.3700000000003456</v>
      </c>
      <c r="H70" s="55">
        <f t="shared" si="26"/>
        <v>-14.740000000000236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-61.789999999999509</v>
      </c>
    </row>
    <row r="71" spans="1:34" ht="94.5" customHeight="1" x14ac:dyDescent="0.25">
      <c r="A71" s="74" t="s">
        <v>96</v>
      </c>
      <c r="B71" s="14"/>
      <c r="C71" s="14"/>
      <c r="D71" s="14"/>
      <c r="E71" s="14" t="s">
        <v>141</v>
      </c>
      <c r="F71" s="14"/>
      <c r="G71" s="14"/>
      <c r="H71" s="14" t="s">
        <v>142</v>
      </c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H72" s="12" t="s">
        <v>143</v>
      </c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2022-08-08T19:53:28Z</dcterms:modified>
</cp:coreProperties>
</file>