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firstSheet="8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F31" i="150" l="1"/>
  <c r="AB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I31" i="151"/>
  <c r="K31" i="151"/>
  <c r="K64" i="151" s="1"/>
  <c r="K70" i="151" s="1"/>
  <c r="M31" i="151"/>
  <c r="O31" i="151"/>
  <c r="Q31" i="151"/>
  <c r="S31" i="151"/>
  <c r="S64" i="151" s="1"/>
  <c r="S70" i="151" s="1"/>
  <c r="U31" i="151"/>
  <c r="W31" i="151"/>
  <c r="Y31" i="151"/>
  <c r="AA31" i="151"/>
  <c r="AA64" i="151" s="1"/>
  <c r="AA70" i="151" s="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F64" i="152"/>
  <c r="AF70" i="152" s="1"/>
  <c r="O64" i="151"/>
  <c r="O70" i="151" s="1"/>
  <c r="AC64" i="149"/>
  <c r="AC70" i="149" s="1"/>
  <c r="M64" i="149"/>
  <c r="M70" i="149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G64" i="151"/>
  <c r="G70" i="151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39" i="40" l="1"/>
  <c r="AC23" i="40"/>
  <c r="AA47" i="40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D64" i="40" l="1"/>
  <c r="AD70" i="40" s="1"/>
  <c r="AA64" i="40"/>
  <c r="AA70" i="40" s="1"/>
  <c r="Y64" i="40"/>
  <c r="Y70" i="40" s="1"/>
  <c r="AB64" i="40"/>
  <c r="AB70" i="40" s="1"/>
  <c r="V64" i="40"/>
  <c r="Z64" i="40"/>
  <c r="Z70" i="40" s="1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J39" i="40" l="1"/>
  <c r="K47" i="40"/>
  <c r="G47" i="40"/>
  <c r="H39" i="40"/>
  <c r="I47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G64" i="40" l="1"/>
  <c r="G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<sst xmlns="http://schemas.openxmlformats.org/spreadsheetml/2006/main" count="738" uniqueCount="133">
  <si>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</si>
  <si>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</si>
  <si>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</si>
  <si>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</si>
  <si>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</si>
  <si>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</si>
  <si>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</si>
  <si>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</si>
  <si>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</si>
  <si>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</si>
  <si>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</si>
  <si>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</si>
  <si>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</si>
  <si>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</si>
  <si>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</si>
  <si>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</si>
  <si>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</si>
  <si>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</si>
  <si>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</si>
  <si>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</si>
  <si>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</si>
  <si>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</si>
  <si>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</si>
  <si>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</si>
  <si>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</si>
  <si>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</si>
  <si>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</si>
  <si>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</si>
  <si>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</si>
  <si>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</si>
  <si>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</si>
  <si>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</si>
  <si>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</si>
  <si>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</si>
  <si>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</si>
  <si>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</si>
  <si>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</si>
  <si>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</si>
  <si>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</si>
  <si>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</si>
  <si>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</si>
  <si>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</si>
  <si>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</si>
  <si>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</si>
  <si>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</si>
  <si>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</si>
  <si>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</si>
  <si>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</si>
  <si>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</si>
  <si>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</si>
  <si>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</si>
  <si>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</si>
  <si>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</si>
  <si>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</si>
  <si>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</si>
  <si>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</si>
  <si>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</si>
  <si>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</si>
  <si>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</si>
  <si>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</si>
  <si>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</si>
  <si>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</si>
  <si>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</si>
  <si>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</si>
  <si>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</si>
  <si>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</si>
  <si>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</si>
  <si>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</si>
  <si>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</si>
  <si>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</si>
  <si>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</si>
  <si>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</si>
  <si>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</si>
  <si>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</si>
  <si>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</si>
  <si>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</si>
  <si>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</si>
  <si>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</si>
  <si>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</si>
  <si>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</si>
  <si>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</si>
  <si>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</si>
  <si>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</si>
  <si>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</si>
  <si>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</si>
  <si>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</si>
  <si>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</si>
  <si>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</si>
  <si>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</si>
  <si>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</si>
  <si>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</si>
  <si>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</si>
  <si>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</si>
  <si>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</si>
  <si>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</si>
  <si>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</si>
  <si>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</si>
  <si>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</si>
  <si>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</si>
  <si>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</si>
  <si>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</si>
  <si>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</si>
  <si>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</si>
  <si>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</si>
  <si>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</si>
  <si>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</si>
  <si>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</si>
  <si>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</si>
  <si>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</si>
  <si>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</si>
  <si>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</si>
  <si>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</si>
  <si>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</si>
  <si>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</si>
  <si>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</si>
  <si>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</si>
  <si>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</si>
  <si>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</si>
  <si>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</si>
  <si>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</si>
  <si>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</si>
  <si>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</si>
  <si>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</si>
  <si>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sobra en la caja de la noche 44bs</t>
  </si>
  <si>
    <t>sobrante es faltante de la caja de la mañana 44bs</t>
  </si>
  <si>
    <t>fondo 12.50</t>
  </si>
  <si>
    <t>fondo 79.00</t>
  </si>
  <si>
    <t xml:space="preserve"> </t>
  </si>
  <si>
    <t>fondo 4.00</t>
  </si>
  <si>
    <t>periodico 5.00</t>
  </si>
  <si>
    <t>FALTANTE EN EFECTIV</t>
  </si>
  <si>
    <t>49.29 ,MAL REGISTRO</t>
  </si>
  <si>
    <t>DE 0.14$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</si>
</sst>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48499.979999999996</v>
      </c>
      <c r="C2" s="42">
        <f>MODELO!AH12</f>
        <v>24512.67</v>
      </c>
      <c r="D2" s="42">
        <f>EXQUISITECES!AH12</f>
        <v>7915.72</v>
      </c>
      <c r="E2" s="42">
        <f>HOYADA!AH12</f>
        <v>8105.81</v>
      </c>
      <c r="F2" s="42">
        <f>FARMASTOP!AH12</f>
        <v>1896.13</v>
      </c>
      <c r="G2" s="42">
        <f>BOCAS!AH12</f>
        <v>1351.79</v>
      </c>
      <c r="H2" s="42">
        <f>LAGUNETICA!AH12</f>
        <v>14897.310000000001</v>
      </c>
      <c r="I2" s="42">
        <f>SANANTONIO!AH12</f>
        <v>0</v>
      </c>
      <c r="J2" s="42">
        <f>SUM(B2:I2)</f>
        <v>107179.40999999999</v>
      </c>
    </row>
    <row r="3" spans="1:10" x14ac:dyDescent="0.25">
      <c r="A3" s="45" t="s">
        <v>0</v>
      </c>
      <c r="B3" s="42">
        <f>AUTOMERCADO!AH15</f>
        <v>1544.5</v>
      </c>
      <c r="C3" s="42">
        <f>MODELO!AH15</f>
        <v>1041.5</v>
      </c>
      <c r="D3" s="42">
        <f>EXQUISITECES!AH15</f>
        <v>379</v>
      </c>
      <c r="E3" s="42">
        <f>HOYADA!AH15</f>
        <v>1301</v>
      </c>
      <c r="F3" s="42">
        <f>FARMASTOP!AH15</f>
        <v>140</v>
      </c>
      <c r="G3" s="42">
        <f>BOCAS!AH15</f>
        <v>257</v>
      </c>
      <c r="H3" s="42">
        <f>LAGUNETICA!AH15</f>
        <v>1310.5</v>
      </c>
      <c r="I3" s="42">
        <f>SANANTONIO!AH15</f>
        <v>0</v>
      </c>
      <c r="J3" s="42">
        <f t="shared" ref="J3:J52" si="0">SUM(B3:I3)</f>
        <v>5973.5</v>
      </c>
    </row>
    <row r="4" spans="1:10" x14ac:dyDescent="0.25">
      <c r="A4" s="70" t="s">
        <v>20</v>
      </c>
      <c r="B4" s="42">
        <f>AUTOMERCADO!AH16</f>
        <v>3290</v>
      </c>
      <c r="C4" s="42">
        <f>MODELO!AH16</f>
        <v>1715</v>
      </c>
      <c r="D4" s="42">
        <f>EXQUISITECES!AH16</f>
        <v>660</v>
      </c>
      <c r="E4" s="42">
        <f>HOYADA!AH16</f>
        <v>496</v>
      </c>
      <c r="F4" s="42">
        <f>FARMASTOP!AH16</f>
        <v>63</v>
      </c>
      <c r="G4" s="42">
        <f>BOCAS!AH16</f>
        <v>73</v>
      </c>
      <c r="H4" s="42">
        <f>LAGUNETICA!AH16</f>
        <v>941</v>
      </c>
      <c r="I4" s="42">
        <f>SANANTONIO!AH16</f>
        <v>0</v>
      </c>
      <c r="J4" s="42">
        <f t="shared" si="0"/>
        <v>7238</v>
      </c>
    </row>
    <row r="5" spans="1:10" x14ac:dyDescent="0.25">
      <c r="A5" s="45" t="s">
        <v>27</v>
      </c>
      <c r="B5" s="42">
        <f>AUTOMERCADO!AH17</f>
        <v>19312.3</v>
      </c>
      <c r="C5" s="42">
        <f>MODELO!AH17</f>
        <v>10067.049999999999</v>
      </c>
      <c r="D5" s="42">
        <f>EXQUISITECES!AH17</f>
        <v>3874.2</v>
      </c>
      <c r="E5" s="42">
        <f>HOYADA!AH17</f>
        <v>2911.52</v>
      </c>
      <c r="F5" s="42">
        <f>FARMASTOP!AH17</f>
        <v>369.81000000000006</v>
      </c>
      <c r="G5" s="42">
        <f>BOCAS!AH17</f>
        <v>428.51</v>
      </c>
      <c r="H5" s="42">
        <f>LAGUNETICA!AH17</f>
        <v>5523.67</v>
      </c>
      <c r="I5" s="42">
        <f>SANANTONIO!AH17</f>
        <v>0</v>
      </c>
      <c r="J5" s="42">
        <f t="shared" si="0"/>
        <v>42487.05999999999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3290</v>
      </c>
      <c r="C10" s="42">
        <f>MODELO!AH22</f>
        <v>1715</v>
      </c>
      <c r="D10" s="42">
        <f>EXQUISITECES!AH22</f>
        <v>660</v>
      </c>
      <c r="E10" s="42">
        <f>HOYADA!AH22</f>
        <v>496</v>
      </c>
      <c r="F10" s="42">
        <f>FARMASTOP!AH22</f>
        <v>63</v>
      </c>
      <c r="G10" s="42">
        <f>BOCAS!AH22</f>
        <v>73</v>
      </c>
      <c r="H10" s="42">
        <f>LAGUNETICA!AH22</f>
        <v>941</v>
      </c>
      <c r="I10" s="42">
        <f>SANANTONIO!AH22</f>
        <v>0</v>
      </c>
      <c r="J10" s="42">
        <f t="shared" si="0"/>
        <v>7238</v>
      </c>
    </row>
    <row r="11" spans="1:10" x14ac:dyDescent="0.25">
      <c r="A11" s="46" t="s">
        <v>26</v>
      </c>
      <c r="B11" s="42">
        <f>AUTOMERCADO!AH23</f>
        <v>19312.3</v>
      </c>
      <c r="C11" s="42">
        <f>MODELO!AH23</f>
        <v>10067.049999999999</v>
      </c>
      <c r="D11" s="42">
        <f>EXQUISITECES!AH23</f>
        <v>3874.2</v>
      </c>
      <c r="E11" s="42">
        <f>HOYADA!AH23</f>
        <v>2911.52</v>
      </c>
      <c r="F11" s="42">
        <f>FARMASTOP!AH23</f>
        <v>369.81000000000006</v>
      </c>
      <c r="G11" s="42">
        <f>BOCAS!AH23</f>
        <v>428.51</v>
      </c>
      <c r="H11" s="42">
        <f>LAGUNETICA!AH23</f>
        <v>5523.67</v>
      </c>
      <c r="I11" s="42">
        <f>SANANTONIO!AH23</f>
        <v>0</v>
      </c>
      <c r="J11" s="42">
        <f t="shared" si="0"/>
        <v>42487.05999999999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2</v>
      </c>
      <c r="D12" s="42">
        <f>EXQUISITECES!AH24</f>
        <v>0</v>
      </c>
      <c r="E12" s="42">
        <f>HOYADA!AH24</f>
        <v>5</v>
      </c>
      <c r="F12" s="42">
        <f>FARMASTOP!AH24</f>
        <v>0</v>
      </c>
      <c r="G12" s="42">
        <f>BOCAS!AH24</f>
        <v>0</v>
      </c>
      <c r="H12" s="42">
        <f>LAGUNETICA!AH24</f>
        <v>70</v>
      </c>
      <c r="I12" s="42">
        <f>SANANTONIO!AH24</f>
        <v>0</v>
      </c>
      <c r="J12" s="42">
        <f t="shared" si="0"/>
        <v>77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11.92</v>
      </c>
      <c r="D13" s="42">
        <f>EXQUISITECES!AH25</f>
        <v>0</v>
      </c>
      <c r="E13" s="42">
        <f>HOYADA!AH25</f>
        <v>29.8</v>
      </c>
      <c r="F13" s="42">
        <f>FARMASTOP!AH25</f>
        <v>0</v>
      </c>
      <c r="G13" s="42">
        <f>BOCAS!AH25</f>
        <v>0</v>
      </c>
      <c r="H13" s="42">
        <f>LAGUNETICA!AH25</f>
        <v>417.2</v>
      </c>
      <c r="I13" s="42">
        <f>SANANTONIO!AH25</f>
        <v>0</v>
      </c>
      <c r="J13" s="42">
        <f t="shared" si="0"/>
        <v>458.91999999999996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2</v>
      </c>
      <c r="D18" s="42">
        <f>EXQUISITECES!AH30</f>
        <v>0</v>
      </c>
      <c r="E18" s="42">
        <f>HOYADA!AH30</f>
        <v>5</v>
      </c>
      <c r="F18" s="42">
        <f>FARMASTOP!AH30</f>
        <v>0</v>
      </c>
      <c r="G18" s="42">
        <f>BOCAS!AH30</f>
        <v>0</v>
      </c>
      <c r="H18" s="42">
        <f>LAGUNETICA!AH30</f>
        <v>70</v>
      </c>
      <c r="I18" s="42">
        <f>SANANTONIO!AH30</f>
        <v>0</v>
      </c>
      <c r="J18" s="42">
        <f t="shared" si="0"/>
        <v>77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11.92</v>
      </c>
      <c r="D19" s="42">
        <f>EXQUISITECES!AH31</f>
        <v>0</v>
      </c>
      <c r="E19" s="42">
        <f>HOYADA!AH31</f>
        <v>29.8</v>
      </c>
      <c r="F19" s="42">
        <f>FARMASTOP!AH31</f>
        <v>0</v>
      </c>
      <c r="G19" s="42">
        <f>BOCAS!AH31</f>
        <v>0</v>
      </c>
      <c r="H19" s="42">
        <f>LAGUNETICA!AH31</f>
        <v>417.2</v>
      </c>
      <c r="I19" s="42">
        <f>SANANTONIO!AH31</f>
        <v>0</v>
      </c>
      <c r="J19" s="42">
        <f t="shared" si="0"/>
        <v>458.91999999999996</v>
      </c>
    </row>
    <row r="20" spans="1:10" x14ac:dyDescent="0.25">
      <c r="A20" s="45" t="s">
        <v>34</v>
      </c>
      <c r="B20" s="42">
        <f>AUTOMERCADO!AH32</f>
        <v>289.45</v>
      </c>
      <c r="C20" s="42">
        <f>MODELO!AH32</f>
        <v>26.83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316.27999999999997</v>
      </c>
    </row>
    <row r="21" spans="1:10" x14ac:dyDescent="0.25">
      <c r="A21" s="45" t="s">
        <v>35</v>
      </c>
      <c r="B21" s="42">
        <f>AUTOMERCADO!AH33</f>
        <v>1699.0715</v>
      </c>
      <c r="C21" s="42">
        <f>MODELO!AH33</f>
        <v>157.49209999999999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1856.5636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289.45</v>
      </c>
      <c r="C26" s="42">
        <f>MODELO!AH38</f>
        <v>26.83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316.27999999999997</v>
      </c>
    </row>
    <row r="27" spans="1:10" x14ac:dyDescent="0.25">
      <c r="A27" s="46" t="s">
        <v>42</v>
      </c>
      <c r="B27" s="42">
        <f>AUTOMERCADO!AH39</f>
        <v>1699.0715</v>
      </c>
      <c r="C27" s="42">
        <f>MODELO!AH39</f>
        <v>157.49209999999999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1856.5636</v>
      </c>
    </row>
    <row r="28" spans="1:10" x14ac:dyDescent="0.25">
      <c r="A28" s="45" t="s">
        <v>43</v>
      </c>
      <c r="B28" s="42">
        <f>AUTOMERCADO!AH40</f>
        <v>69.28</v>
      </c>
      <c r="C28" s="42">
        <f>MODELO!AH40</f>
        <v>0</v>
      </c>
      <c r="D28" s="42">
        <f>EXQUISITECES!AH40</f>
        <v>0</v>
      </c>
      <c r="E28" s="42">
        <f>HOYADA!AH40</f>
        <v>19.12</v>
      </c>
      <c r="F28" s="42">
        <f>FARMASTOP!AH40</f>
        <v>0</v>
      </c>
      <c r="G28" s="42">
        <f>BOCAS!AH40</f>
        <v>0</v>
      </c>
      <c r="H28" s="42">
        <f>LAGUNETICA!AH40</f>
        <v>86.91</v>
      </c>
      <c r="I28" s="42">
        <f>SANANTONIO!AH40</f>
        <v>0</v>
      </c>
      <c r="J28" s="42">
        <f t="shared" si="0"/>
        <v>175.31</v>
      </c>
    </row>
    <row r="29" spans="1:10" x14ac:dyDescent="0.25">
      <c r="A29" s="45" t="s">
        <v>44</v>
      </c>
      <c r="B29" s="42">
        <f>AUTOMERCADO!AH41</f>
        <v>406.67359999999996</v>
      </c>
      <c r="C29" s="42">
        <f>MODELO!AH41</f>
        <v>0</v>
      </c>
      <c r="D29" s="42">
        <f>EXQUISITECES!AH41</f>
        <v>0</v>
      </c>
      <c r="E29" s="42">
        <f>HOYADA!AH41</f>
        <v>112.23440000000001</v>
      </c>
      <c r="F29" s="42">
        <f>FARMASTOP!AH41</f>
        <v>0</v>
      </c>
      <c r="G29" s="42">
        <f>BOCAS!AH41</f>
        <v>0</v>
      </c>
      <c r="H29" s="42">
        <f>LAGUNETICA!AH41</f>
        <v>510.1617</v>
      </c>
      <c r="I29" s="42">
        <f>SANANTONIO!AH41</f>
        <v>0</v>
      </c>
      <c r="J29" s="42">
        <f t="shared" si="0"/>
        <v>1029.0697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69.28</v>
      </c>
      <c r="C34" s="42">
        <f>MODELO!AH46</f>
        <v>0</v>
      </c>
      <c r="D34" s="42">
        <f>EXQUISITECES!AH46</f>
        <v>0</v>
      </c>
      <c r="E34" s="42">
        <f>HOYADA!AH46</f>
        <v>19.12</v>
      </c>
      <c r="F34" s="42">
        <f>FARMASTOP!AH46</f>
        <v>0</v>
      </c>
      <c r="G34" s="42">
        <f>BOCAS!AH46</f>
        <v>0</v>
      </c>
      <c r="H34" s="42">
        <f>LAGUNETICA!AH46</f>
        <v>86.91</v>
      </c>
      <c r="I34" s="42">
        <f>SANANTONIO!AH46</f>
        <v>0</v>
      </c>
      <c r="J34" s="42">
        <f t="shared" si="0"/>
        <v>175.31</v>
      </c>
    </row>
    <row r="35" spans="1:10" x14ac:dyDescent="0.25">
      <c r="A35" s="46" t="s">
        <v>48</v>
      </c>
      <c r="B35" s="42">
        <f>AUTOMERCADO!AH47</f>
        <v>406.67359999999996</v>
      </c>
      <c r="C35" s="42">
        <f>MODELO!AH47</f>
        <v>0</v>
      </c>
      <c r="D35" s="42">
        <f>EXQUISITECES!AH47</f>
        <v>0</v>
      </c>
      <c r="E35" s="42">
        <f>HOYADA!AH47</f>
        <v>112.23440000000001</v>
      </c>
      <c r="F35" s="42">
        <f>FARMASTOP!AH47</f>
        <v>0</v>
      </c>
      <c r="G35" s="42">
        <f>BOCAS!AH47</f>
        <v>0</v>
      </c>
      <c r="H35" s="42">
        <f>LAGUNETICA!AH47</f>
        <v>510.1617</v>
      </c>
      <c r="I35" s="42">
        <f>SANANTONIO!AH47</f>
        <v>0</v>
      </c>
      <c r="J35" s="42">
        <f t="shared" si="0"/>
        <v>1029.0697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21261.279999999999</v>
      </c>
      <c r="C37" s="42">
        <f>MODELO!AH49</f>
        <v>9354.2599999999984</v>
      </c>
      <c r="D37" s="42">
        <f>EXQUISITECES!AH49</f>
        <v>3318.79</v>
      </c>
      <c r="E37" s="42">
        <f>HOYADA!AH49</f>
        <v>2100.38</v>
      </c>
      <c r="F37" s="42">
        <f>FARMASTOP!AH49</f>
        <v>1238.5300000000002</v>
      </c>
      <c r="G37" s="42">
        <f>BOCAS!AH49</f>
        <v>669.12</v>
      </c>
      <c r="H37" s="42">
        <f>LAGUNETICA!AH49</f>
        <v>3022.13</v>
      </c>
      <c r="I37" s="42">
        <f>SANANTONIO!AH49</f>
        <v>0</v>
      </c>
      <c r="J37" s="42">
        <f t="shared" si="0"/>
        <v>40964.489999999991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1395.06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1395.06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90.13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3245.98</v>
      </c>
      <c r="I40" s="42">
        <f>SANANTONIO!AH52</f>
        <v>0</v>
      </c>
      <c r="J40" s="42">
        <f t="shared" si="0"/>
        <v>3336.11</v>
      </c>
    </row>
    <row r="41" spans="1:10" x14ac:dyDescent="0.25">
      <c r="A41" s="71" t="s">
        <v>18</v>
      </c>
      <c r="B41" s="42">
        <f>AUTOMERCADO!AH53</f>
        <v>2660.0200000000004</v>
      </c>
      <c r="C41" s="42">
        <f>MODELO!AH53</f>
        <v>2095.21</v>
      </c>
      <c r="D41" s="42">
        <f>EXQUISITECES!AH53</f>
        <v>169.98</v>
      </c>
      <c r="E41" s="42">
        <f>HOYADA!AH53</f>
        <v>1636.9</v>
      </c>
      <c r="F41" s="42">
        <f>FARMASTOP!AH53</f>
        <v>68.209999999999994</v>
      </c>
      <c r="G41" s="42">
        <f>BOCAS!AH53</f>
        <v>0</v>
      </c>
      <c r="H41" s="42">
        <f>LAGUNETICA!AH53</f>
        <v>724.74</v>
      </c>
      <c r="I41" s="42">
        <f>SANANTONIO!AH53</f>
        <v>0</v>
      </c>
      <c r="J41" s="42">
        <f t="shared" si="0"/>
        <v>7355.06</v>
      </c>
    </row>
    <row r="42" spans="1:10" x14ac:dyDescent="0.25">
      <c r="A42" s="71" t="s">
        <v>114</v>
      </c>
      <c r="B42" s="42">
        <f>AUTOMERCADO!AH54</f>
        <v>269.36999999999995</v>
      </c>
      <c r="C42" s="42">
        <f>MODELO!AH54</f>
        <v>12.87</v>
      </c>
      <c r="D42" s="42">
        <f>EXQUISITECES!AH54</f>
        <v>0</v>
      </c>
      <c r="E42" s="42">
        <f>HOYADA!AH54</f>
        <v>0</v>
      </c>
      <c r="F42" s="42">
        <f>FARMASTOP!AH54</f>
        <v>12.39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294.62999999999994</v>
      </c>
    </row>
    <row r="43" spans="1:10" x14ac:dyDescent="0.25">
      <c r="A43" s="71" t="s">
        <v>52</v>
      </c>
      <c r="B43" s="42">
        <f>AUTOMERCADO!AH55</f>
        <v>1466.7900000000002</v>
      </c>
      <c r="C43" s="42">
        <f>MODELO!AH55</f>
        <v>318.18</v>
      </c>
      <c r="D43" s="42">
        <f>EXQUISITECES!AH55</f>
        <v>189.79</v>
      </c>
      <c r="E43" s="42">
        <f>HOYADA!AH55</f>
        <v>14.9</v>
      </c>
      <c r="F43" s="42">
        <f>FARMASTOP!AH55</f>
        <v>72.38</v>
      </c>
      <c r="G43" s="42">
        <f>BOCAS!AH55</f>
        <v>0</v>
      </c>
      <c r="H43" s="42">
        <f>LAGUNETICA!AH55</f>
        <v>106.94</v>
      </c>
      <c r="I43" s="42">
        <f>SANANTONIO!AH55</f>
        <v>0</v>
      </c>
      <c r="J43" s="42">
        <f t="shared" si="0"/>
        <v>2168.9800000000005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7.7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7.7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0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0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48620.005099999995</v>
      </c>
      <c r="C52" s="72">
        <f>MODELO!AH64</f>
        <v>24551.372100000001</v>
      </c>
      <c r="D52" s="72">
        <f>EXQUISITECES!AH64</f>
        <v>7931.7599999999993</v>
      </c>
      <c r="E52" s="72">
        <f>HOYADA!AH64</f>
        <v>8106.7343999999994</v>
      </c>
      <c r="F52" s="72">
        <f>FARMASTOP!AH64</f>
        <v>1901.3200000000002</v>
      </c>
      <c r="G52" s="72">
        <f>BOCAS!AH64</f>
        <v>1354.63</v>
      </c>
      <c r="H52" s="72">
        <f>LAGUNETICA!AH64</f>
        <v>14861.3217</v>
      </c>
      <c r="I52" s="72">
        <f>SANANTONIO!AH64</f>
        <v>0</v>
      </c>
      <c r="J52" s="72">
        <f t="shared" si="0"/>
        <v>107327.1433</v>
      </c>
    </row>
    <row r="53" spans="1:10" x14ac:dyDescent="0.25">
      <c r="A53" s="54" t="s">
        <v>3</v>
      </c>
      <c r="B53" s="42">
        <f>B2</f>
        <v>48499.979999999996</v>
      </c>
      <c r="C53" s="42">
        <f t="shared" ref="C53:I53" si="1">C2</f>
        <v>24512.67</v>
      </c>
      <c r="D53" s="42">
        <f t="shared" si="1"/>
        <v>7915.72</v>
      </c>
      <c r="E53" s="42">
        <f t="shared" si="1"/>
        <v>8105.81</v>
      </c>
      <c r="F53" s="42">
        <f t="shared" si="1"/>
        <v>1896.13</v>
      </c>
      <c r="G53" s="42">
        <f t="shared" si="1"/>
        <v>1351.79</v>
      </c>
      <c r="H53" s="42">
        <f t="shared" si="1"/>
        <v>14897.310000000001</v>
      </c>
      <c r="I53" s="42">
        <f t="shared" si="1"/>
        <v>0</v>
      </c>
      <c r="J53" s="42">
        <f>J2</f>
        <v>107179.40999999999</v>
      </c>
    </row>
    <row r="54" spans="1:10" x14ac:dyDescent="0.25">
      <c r="A54" s="56" t="s">
        <v>95</v>
      </c>
      <c r="B54" s="42">
        <f>+B52-B53</f>
        <v>120.02509999999893</v>
      </c>
      <c r="C54" s="42">
        <f t="shared" ref="C54:I54" si="2">+C52-C53</f>
        <v>38.702100000002247</v>
      </c>
      <c r="D54" s="42">
        <f t="shared" si="2"/>
        <v>16.039999999999054</v>
      </c>
      <c r="E54" s="42">
        <f t="shared" si="2"/>
        <v>0.92439999999896827</v>
      </c>
      <c r="F54" s="42">
        <f t="shared" si="2"/>
        <v>5.1900000000000546</v>
      </c>
      <c r="G54" s="42">
        <f t="shared" si="2"/>
        <v>2.8400000000001455</v>
      </c>
      <c r="H54" s="42">
        <f t="shared" si="2"/>
        <v>-35.988300000000891</v>
      </c>
      <c r="I54" s="42">
        <f t="shared" si="2"/>
        <v>0</v>
      </c>
      <c r="J54" s="42">
        <f>+J52-J53</f>
        <v>147.73330000000715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57</v>
      </c>
      <c r="I11" s="5" t="s">
        <v>60</v>
      </c>
      <c r="J11" s="5" t="s">
        <v>62</v>
      </c>
      <c r="K11" s="5" t="s">
        <v>64</v>
      </c>
      <c r="L11" s="5" t="s">
        <v>76</v>
      </c>
      <c r="M11" s="5" t="s">
        <v>79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5296.49</v>
      </c>
      <c r="C12" s="25">
        <v>6508.25</v>
      </c>
      <c r="D12" s="25">
        <v>2718.16</v>
      </c>
      <c r="E12" s="25">
        <v>2378.3200000000002</v>
      </c>
      <c r="F12" s="25">
        <v>5788.32</v>
      </c>
      <c r="G12" s="25">
        <v>2899.45</v>
      </c>
      <c r="H12" s="25">
        <v>4714.1099999999997</v>
      </c>
      <c r="I12" s="25">
        <v>4698.22</v>
      </c>
      <c r="J12" s="25">
        <v>5873.72</v>
      </c>
      <c r="K12" s="25">
        <v>6535.91</v>
      </c>
      <c r="L12" s="25">
        <v>24.29</v>
      </c>
      <c r="M12" s="25">
        <v>1064.74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48499.979999999996</v>
      </c>
      <c r="AI12" s="25">
        <v>47891.77</v>
      </c>
      <c r="AJ12" s="66">
        <f>+AI12-AH12</f>
        <v>-608.20999999999913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 t="s">
        <v>127</v>
      </c>
      <c r="AJ13" s="66" t="e">
        <f>+AI13-AH13</f>
        <v>#VALUE!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384.5</v>
      </c>
      <c r="C15" s="22">
        <v>519.5</v>
      </c>
      <c r="D15" s="22">
        <v>49.5</v>
      </c>
      <c r="E15" s="22">
        <v>46</v>
      </c>
      <c r="F15" s="22">
        <v>90</v>
      </c>
      <c r="G15" s="22">
        <v>45</v>
      </c>
      <c r="H15" s="22">
        <v>64.5</v>
      </c>
      <c r="I15" s="22"/>
      <c r="J15" s="22"/>
      <c r="K15" s="22">
        <v>216.5</v>
      </c>
      <c r="L15" s="22">
        <v>3.5</v>
      </c>
      <c r="M15" s="22">
        <v>125.5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1544.5</v>
      </c>
    </row>
    <row r="16" spans="1:36" s="31" customFormat="1" x14ac:dyDescent="0.25">
      <c r="A16" s="29" t="s">
        <v>20</v>
      </c>
      <c r="B16" s="30">
        <v>331</v>
      </c>
      <c r="C16" s="30">
        <v>266</v>
      </c>
      <c r="D16" s="30">
        <v>185</v>
      </c>
      <c r="E16" s="30">
        <v>181</v>
      </c>
      <c r="F16" s="30">
        <v>646</v>
      </c>
      <c r="G16" s="30">
        <v>225</v>
      </c>
      <c r="H16" s="30">
        <v>228</v>
      </c>
      <c r="I16" s="30">
        <v>296</v>
      </c>
      <c r="J16" s="30">
        <v>458</v>
      </c>
      <c r="K16" s="30">
        <v>423</v>
      </c>
      <c r="L16" s="30"/>
      <c r="M16" s="30">
        <v>51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3290</v>
      </c>
      <c r="AJ16" s="67"/>
    </row>
    <row r="17" spans="1:36" customFormat="1" x14ac:dyDescent="0.25">
      <c r="A17" s="45" t="s">
        <v>27</v>
      </c>
      <c r="B17" s="21">
        <f>B16*$B$8</f>
        <v>1942.97</v>
      </c>
      <c r="C17" s="21">
        <f>C16*$B$8</f>
        <v>1561.42</v>
      </c>
      <c r="D17" s="21">
        <f t="shared" ref="D17:L17" si="2">D16*$B$8</f>
        <v>1085.95</v>
      </c>
      <c r="E17" s="21">
        <f t="shared" si="2"/>
        <v>1062.47</v>
      </c>
      <c r="F17" s="21">
        <f t="shared" si="2"/>
        <v>3792.02</v>
      </c>
      <c r="G17" s="21">
        <f t="shared" si="2"/>
        <v>1320.75</v>
      </c>
      <c r="H17" s="21">
        <f t="shared" si="2"/>
        <v>1338.3600000000001</v>
      </c>
      <c r="I17" s="21">
        <f t="shared" si="2"/>
        <v>1737.52</v>
      </c>
      <c r="J17" s="21">
        <f t="shared" si="2"/>
        <v>2688.46</v>
      </c>
      <c r="K17" s="21">
        <f t="shared" si="2"/>
        <v>2483.0100000000002</v>
      </c>
      <c r="L17" s="21">
        <f t="shared" si="2"/>
        <v>0</v>
      </c>
      <c r="M17" s="21">
        <f t="shared" ref="M17:R17" si="3">M16*$B$8</f>
        <v>299.37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19312.3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331</v>
      </c>
      <c r="C22" s="19">
        <f t="shared" ref="C22:L22" si="11">+C16+C18+C20</f>
        <v>266</v>
      </c>
      <c r="D22" s="19">
        <f t="shared" si="11"/>
        <v>185</v>
      </c>
      <c r="E22" s="19">
        <f t="shared" si="11"/>
        <v>181</v>
      </c>
      <c r="F22" s="19">
        <f t="shared" si="11"/>
        <v>646</v>
      </c>
      <c r="G22" s="19">
        <f t="shared" si="11"/>
        <v>225</v>
      </c>
      <c r="H22" s="19">
        <f t="shared" si="11"/>
        <v>228</v>
      </c>
      <c r="I22" s="19">
        <f t="shared" si="11"/>
        <v>296</v>
      </c>
      <c r="J22" s="19">
        <f t="shared" si="11"/>
        <v>458</v>
      </c>
      <c r="K22" s="19">
        <f t="shared" si="11"/>
        <v>423</v>
      </c>
      <c r="L22" s="19">
        <f t="shared" si="11"/>
        <v>0</v>
      </c>
      <c r="M22" s="19">
        <f t="shared" ref="M22:S22" si="12">+M16+M18+M20</f>
        <v>51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3290</v>
      </c>
    </row>
    <row r="23" spans="1:36" customFormat="1" x14ac:dyDescent="0.25">
      <c r="A23" s="46" t="s">
        <v>26</v>
      </c>
      <c r="B23" s="18">
        <f>+B17+B19+B21</f>
        <v>1942.97</v>
      </c>
      <c r="C23" s="18">
        <f t="shared" ref="C23:L23" si="14">+C17+C19+C21</f>
        <v>1561.42</v>
      </c>
      <c r="D23" s="18">
        <f t="shared" si="14"/>
        <v>1085.95</v>
      </c>
      <c r="E23" s="18">
        <f t="shared" si="14"/>
        <v>1062.47</v>
      </c>
      <c r="F23" s="18">
        <f t="shared" si="14"/>
        <v>3792.02</v>
      </c>
      <c r="G23" s="18">
        <f t="shared" si="14"/>
        <v>1320.75</v>
      </c>
      <c r="H23" s="18">
        <f t="shared" si="14"/>
        <v>1338.3600000000001</v>
      </c>
      <c r="I23" s="18">
        <f t="shared" si="14"/>
        <v>1737.52</v>
      </c>
      <c r="J23" s="18">
        <f t="shared" si="14"/>
        <v>2688.46</v>
      </c>
      <c r="K23" s="18">
        <f t="shared" si="14"/>
        <v>2483.0100000000002</v>
      </c>
      <c r="L23" s="18">
        <f t="shared" si="14"/>
        <v>0</v>
      </c>
      <c r="M23" s="18">
        <f t="shared" ref="M23:S23" si="15">+M17+M19+M21</f>
        <v>299.37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19312.3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>
        <v>55</v>
      </c>
      <c r="C32" s="35">
        <v>65.5</v>
      </c>
      <c r="D32" s="35">
        <v>65.89</v>
      </c>
      <c r="E32" s="35"/>
      <c r="F32" s="35"/>
      <c r="G32" s="35"/>
      <c r="H32" s="35"/>
      <c r="I32" s="35">
        <v>8.69</v>
      </c>
      <c r="J32" s="35"/>
      <c r="K32" s="35">
        <v>94.37</v>
      </c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289.45</v>
      </c>
    </row>
    <row r="33" spans="1:34" customFormat="1" x14ac:dyDescent="0.25">
      <c r="A33" s="45" t="s">
        <v>35</v>
      </c>
      <c r="B33" s="21">
        <f>B32*$B$8</f>
        <v>322.85000000000002</v>
      </c>
      <c r="C33" s="21">
        <f t="shared" ref="C33:L33" si="30">C32*$B$8</f>
        <v>384.48500000000001</v>
      </c>
      <c r="D33" s="21">
        <f t="shared" si="30"/>
        <v>386.77429999999998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51.010300000000001</v>
      </c>
      <c r="J33" s="21">
        <f t="shared" si="30"/>
        <v>0</v>
      </c>
      <c r="K33" s="21">
        <f t="shared" si="30"/>
        <v>553.95190000000002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1699.0715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55</v>
      </c>
      <c r="C38" s="19">
        <f t="shared" ref="C38:L38" si="39">+C32+C34+C36</f>
        <v>65.5</v>
      </c>
      <c r="D38" s="19">
        <f t="shared" si="39"/>
        <v>65.89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8.69</v>
      </c>
      <c r="J38" s="19">
        <f t="shared" si="39"/>
        <v>0</v>
      </c>
      <c r="K38" s="19">
        <f t="shared" si="39"/>
        <v>94.37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289.45</v>
      </c>
    </row>
    <row r="39" spans="1:34" customFormat="1" x14ac:dyDescent="0.25">
      <c r="A39" s="46" t="s">
        <v>42</v>
      </c>
      <c r="B39" s="18">
        <f>+B33+B35+B37</f>
        <v>322.85000000000002</v>
      </c>
      <c r="C39" s="18">
        <f t="shared" ref="C39:L39" si="42">+C33+C35+C37</f>
        <v>384.48500000000001</v>
      </c>
      <c r="D39" s="18">
        <f t="shared" si="42"/>
        <v>386.77429999999998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51.010300000000001</v>
      </c>
      <c r="J39" s="18">
        <f t="shared" si="42"/>
        <v>0</v>
      </c>
      <c r="K39" s="18">
        <f t="shared" si="42"/>
        <v>553.95190000000002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1699.0715</v>
      </c>
    </row>
    <row r="40" spans="1:34" x14ac:dyDescent="0.25">
      <c r="A40" s="13" t="s">
        <v>43</v>
      </c>
      <c r="B40" s="35"/>
      <c r="C40" s="35">
        <v>26.66</v>
      </c>
      <c r="D40" s="35"/>
      <c r="E40" s="35"/>
      <c r="F40" s="35"/>
      <c r="G40" s="35">
        <v>13.41</v>
      </c>
      <c r="H40" s="35"/>
      <c r="I40" s="35"/>
      <c r="J40" s="35"/>
      <c r="K40" s="35">
        <v>22.07</v>
      </c>
      <c r="L40" s="35"/>
      <c r="M40" s="35">
        <v>7.14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69.28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156.49420000000001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78.716700000000003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129.55090000000001</v>
      </c>
      <c r="L41" s="21">
        <f t="shared" si="45"/>
        <v>0</v>
      </c>
      <c r="M41" s="21">
        <f t="shared" ref="M41:R41" si="46">M40*$B$8</f>
        <v>41.911799999999999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406.67359999999996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26.66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13.41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22.07</v>
      </c>
      <c r="L46" s="19">
        <f t="shared" si="54"/>
        <v>0</v>
      </c>
      <c r="M46" s="19">
        <f t="shared" ref="M46:S46" si="55">+M40+M42+M44</f>
        <v>7.14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69.28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156.49420000000001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78.716700000000003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129.55090000000001</v>
      </c>
      <c r="L47" s="18">
        <f t="shared" si="57"/>
        <v>0</v>
      </c>
      <c r="M47" s="18">
        <f t="shared" ref="M47:S47" si="58">+M41+M43+M45</f>
        <v>41.911799999999999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406.67359999999996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1395.18</v>
      </c>
      <c r="C49" s="43">
        <v>3771.01</v>
      </c>
      <c r="D49" s="43">
        <v>910.63</v>
      </c>
      <c r="E49" s="43">
        <v>1162.8499999999999</v>
      </c>
      <c r="F49" s="43">
        <v>1382.05</v>
      </c>
      <c r="G49" s="43">
        <v>1155.33</v>
      </c>
      <c r="H49" s="43">
        <v>2349.06</v>
      </c>
      <c r="I49" s="43">
        <v>2501.2199999999998</v>
      </c>
      <c r="J49" s="43">
        <v>2942.59</v>
      </c>
      <c r="K49" s="43">
        <v>3157.02</v>
      </c>
      <c r="L49" s="43">
        <v>21.27</v>
      </c>
      <c r="M49" s="44">
        <v>513.07000000000005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21261.279999999999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235</v>
      </c>
      <c r="C53" s="43">
        <v>120.51</v>
      </c>
      <c r="D53" s="43">
        <v>182.56</v>
      </c>
      <c r="E53" s="43">
        <v>71.62</v>
      </c>
      <c r="F53" s="43">
        <v>552.84</v>
      </c>
      <c r="G53" s="43">
        <v>290.23</v>
      </c>
      <c r="H53" s="43">
        <v>698.79</v>
      </c>
      <c r="I53" s="43">
        <v>422.22</v>
      </c>
      <c r="J53" s="43"/>
      <c r="K53" s="43"/>
      <c r="L53" s="43"/>
      <c r="M53" s="44">
        <v>86.25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2660.0200000000004</v>
      </c>
    </row>
    <row r="54" spans="1:34" x14ac:dyDescent="0.25">
      <c r="A54" s="17" t="s">
        <v>114</v>
      </c>
      <c r="B54" s="43"/>
      <c r="C54" s="43"/>
      <c r="D54" s="43">
        <v>4.78</v>
      </c>
      <c r="E54" s="43"/>
      <c r="F54" s="43"/>
      <c r="G54" s="43"/>
      <c r="H54" s="43">
        <v>264.58999999999997</v>
      </c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269.36999999999995</v>
      </c>
    </row>
    <row r="55" spans="1:34" x14ac:dyDescent="0.25">
      <c r="A55" s="17" t="s">
        <v>52</v>
      </c>
      <c r="B55" s="43">
        <v>976.78</v>
      </c>
      <c r="C55" s="43"/>
      <c r="D55" s="43">
        <v>92.67</v>
      </c>
      <c r="E55" s="43">
        <v>36.93</v>
      </c>
      <c r="F55" s="43">
        <v>24.42</v>
      </c>
      <c r="G55" s="43">
        <v>11</v>
      </c>
      <c r="H55" s="43"/>
      <c r="I55" s="43"/>
      <c r="J55" s="43">
        <v>324.99</v>
      </c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1466.7900000000002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5257.28</v>
      </c>
      <c r="C64" s="51">
        <f t="shared" ref="C64:AG64" si="61">+C15+C23+C31+C39+C47+C48+C49+C50+C51+C52+C53+C54+C55+C56+C57+C58+C59+C60+C61+C62+C63</f>
        <v>6513.4192000000003</v>
      </c>
      <c r="D64" s="51">
        <f t="shared" si="61"/>
        <v>2712.8643000000002</v>
      </c>
      <c r="E64" s="51">
        <f t="shared" si="61"/>
        <v>2379.8699999999994</v>
      </c>
      <c r="F64" s="51">
        <f t="shared" si="61"/>
        <v>5841.33</v>
      </c>
      <c r="G64" s="51">
        <f t="shared" si="61"/>
        <v>2901.0266999999999</v>
      </c>
      <c r="H64" s="51">
        <f t="shared" si="61"/>
        <v>4715.3</v>
      </c>
      <c r="I64" s="51">
        <f t="shared" si="61"/>
        <v>4711.9703</v>
      </c>
      <c r="J64" s="51">
        <f t="shared" si="61"/>
        <v>5956.04</v>
      </c>
      <c r="K64" s="51">
        <f t="shared" si="61"/>
        <v>6540.0328000000009</v>
      </c>
      <c r="L64" s="51">
        <f t="shared" si="61"/>
        <v>24.77</v>
      </c>
      <c r="M64" s="51">
        <f t="shared" si="61"/>
        <v>1066.1017999999999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48620.005099999995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1 N</v>
      </c>
      <c r="G66" s="53" t="str">
        <f t="shared" si="62"/>
        <v>CAJA 2 N</v>
      </c>
      <c r="H66" s="53" t="str">
        <f t="shared" si="62"/>
        <v>CAJA 3 D</v>
      </c>
      <c r="I66" s="53" t="str">
        <f t="shared" si="62"/>
        <v>CAJA 4 N</v>
      </c>
      <c r="J66" s="53" t="str">
        <f t="shared" si="62"/>
        <v>CAJA 5 N</v>
      </c>
      <c r="K66" s="53" t="str">
        <f t="shared" si="62"/>
        <v>CAJA 6 N</v>
      </c>
      <c r="L66" s="53" t="str">
        <f t="shared" si="62"/>
        <v>CAJA 12 N</v>
      </c>
      <c r="M66" s="53" t="str">
        <f t="shared" si="62"/>
        <v>CAJA 14 D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5296.49</v>
      </c>
      <c r="C67" s="55">
        <f t="shared" ref="C67:L67" si="63">C12</f>
        <v>6508.25</v>
      </c>
      <c r="D67" s="55">
        <f t="shared" si="63"/>
        <v>2718.16</v>
      </c>
      <c r="E67" s="55">
        <f t="shared" si="63"/>
        <v>2378.3200000000002</v>
      </c>
      <c r="F67" s="55">
        <f t="shared" si="63"/>
        <v>5788.32</v>
      </c>
      <c r="G67" s="55">
        <f t="shared" si="63"/>
        <v>2899.45</v>
      </c>
      <c r="H67" s="55">
        <f t="shared" si="63"/>
        <v>4714.1099999999997</v>
      </c>
      <c r="I67" s="55">
        <f t="shared" si="63"/>
        <v>4698.22</v>
      </c>
      <c r="J67" s="55">
        <f t="shared" si="63"/>
        <v>5873.72</v>
      </c>
      <c r="K67" s="55">
        <f t="shared" si="63"/>
        <v>6535.91</v>
      </c>
      <c r="L67" s="55">
        <f t="shared" si="63"/>
        <v>24.29</v>
      </c>
      <c r="M67" s="55">
        <f t="shared" ref="M67:AG67" si="64">M12</f>
        <v>1064.74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48499.979999999996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5296.49</v>
      </c>
      <c r="C69" s="57">
        <f t="shared" ref="C69:L69" si="67">+C67+C68</f>
        <v>6508.25</v>
      </c>
      <c r="D69" s="57">
        <f t="shared" si="67"/>
        <v>2718.16</v>
      </c>
      <c r="E69" s="57">
        <f t="shared" si="67"/>
        <v>2378.3200000000002</v>
      </c>
      <c r="F69" s="57">
        <f t="shared" si="67"/>
        <v>5788.32</v>
      </c>
      <c r="G69" s="57">
        <f t="shared" si="67"/>
        <v>2899.45</v>
      </c>
      <c r="H69" s="57">
        <f t="shared" si="67"/>
        <v>4714.1099999999997</v>
      </c>
      <c r="I69" s="57">
        <f t="shared" si="67"/>
        <v>4698.22</v>
      </c>
      <c r="J69" s="57">
        <f t="shared" si="67"/>
        <v>5873.72</v>
      </c>
      <c r="K69" s="57">
        <f t="shared" si="67"/>
        <v>6535.91</v>
      </c>
      <c r="L69" s="57">
        <f t="shared" si="67"/>
        <v>24.29</v>
      </c>
      <c r="M69" s="57">
        <f t="shared" ref="M69:AG69" si="68">+M67+M68</f>
        <v>1064.74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48499.979999999996</v>
      </c>
    </row>
    <row r="70" spans="1:34" customFormat="1" ht="15" customHeight="1" x14ac:dyDescent="0.25">
      <c r="A70" s="56" t="s">
        <v>95</v>
      </c>
      <c r="B70" s="55">
        <f t="shared" ref="B70:L70" si="69">+B64-B69</f>
        <v>-39.210000000000036</v>
      </c>
      <c r="C70" s="55">
        <f t="shared" si="69"/>
        <v>5.1692000000002736</v>
      </c>
      <c r="D70" s="55">
        <f t="shared" si="69"/>
        <v>-5.2956999999996697</v>
      </c>
      <c r="E70" s="55">
        <f t="shared" si="69"/>
        <v>1.5499999999992724</v>
      </c>
      <c r="F70" s="55">
        <f t="shared" si="69"/>
        <v>53.010000000000218</v>
      </c>
      <c r="G70" s="55">
        <f t="shared" si="69"/>
        <v>1.5767000000000735</v>
      </c>
      <c r="H70" s="55">
        <f t="shared" si="69"/>
        <v>1.1900000000005093</v>
      </c>
      <c r="I70" s="55">
        <f t="shared" si="69"/>
        <v>13.750299999999697</v>
      </c>
      <c r="J70" s="55">
        <f t="shared" si="69"/>
        <v>82.319999999999709</v>
      </c>
      <c r="K70" s="55">
        <f t="shared" si="69"/>
        <v>4.122800000001007</v>
      </c>
      <c r="L70" s="55">
        <f t="shared" si="69"/>
        <v>0.48000000000000043</v>
      </c>
      <c r="M70" s="55">
        <f t="shared" ref="M70:AG70" si="70">+M64-M69</f>
        <v>1.3617999999999029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120.02510000000096</v>
      </c>
    </row>
    <row r="71" spans="1:34" ht="101.25" customHeight="1" x14ac:dyDescent="0.25">
      <c r="A71" s="74" t="s">
        <v>96</v>
      </c>
      <c r="B71" s="14" t="s">
        <v>123</v>
      </c>
      <c r="C71" s="14"/>
      <c r="D71" s="14"/>
      <c r="E71" s="14"/>
      <c r="F71" s="14" t="s">
        <v>124</v>
      </c>
      <c r="G71" s="14"/>
      <c r="H71" s="14"/>
      <c r="I71" s="14" t="s">
        <v>125</v>
      </c>
      <c r="J71" s="14" t="s">
        <v>126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zoomScale="91" zoomScaleNormal="91" workbookViewId="0">
      <pane xSplit="1" ySplit="4" topLeftCell="AH39" activePane="bottomRight" state="frozen"/>
      <selection pane="topRight" activeCell="B1" sqref="B1"/>
      <selection pane="bottomLeft" activeCell="A5" sqref="A5"/>
      <selection pane="bottomRight" activeCell="AI68" sqref="AI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67</v>
      </c>
      <c r="E11" s="5" t="s">
        <v>69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68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2715.43</v>
      </c>
      <c r="C12" s="25">
        <v>400.96</v>
      </c>
      <c r="D12" s="25">
        <v>1610.98</v>
      </c>
      <c r="E12" s="25">
        <v>1181.68</v>
      </c>
      <c r="F12" s="25">
        <v>5042.16</v>
      </c>
      <c r="G12" s="25">
        <v>3451.93</v>
      </c>
      <c r="H12" s="25">
        <v>4956.62</v>
      </c>
      <c r="I12" s="25">
        <v>193.88</v>
      </c>
      <c r="J12" s="25">
        <v>3126.05</v>
      </c>
      <c r="K12" s="25">
        <v>1832.98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24512.67</v>
      </c>
      <c r="AI12" s="25">
        <v>24337.23</v>
      </c>
      <c r="AJ12" s="66">
        <f>+AI12-AH12</f>
        <v>-175.43999999999869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66.5</v>
      </c>
      <c r="C15" s="22">
        <v>0</v>
      </c>
      <c r="D15" s="22">
        <v>18</v>
      </c>
      <c r="E15" s="22">
        <v>40.5</v>
      </c>
      <c r="F15" s="22">
        <v>353</v>
      </c>
      <c r="G15" s="22">
        <v>185.5</v>
      </c>
      <c r="H15" s="22">
        <v>120.5</v>
      </c>
      <c r="I15" s="22">
        <v>49.5</v>
      </c>
      <c r="J15" s="22">
        <v>53</v>
      </c>
      <c r="K15" s="22">
        <v>155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1041.5</v>
      </c>
    </row>
    <row r="16" spans="1:36" s="31" customFormat="1" x14ac:dyDescent="0.25">
      <c r="A16" s="29" t="s">
        <v>20</v>
      </c>
      <c r="B16" s="30">
        <v>220</v>
      </c>
      <c r="C16" s="30">
        <v>28</v>
      </c>
      <c r="D16" s="30">
        <v>129</v>
      </c>
      <c r="E16" s="30">
        <v>108</v>
      </c>
      <c r="F16" s="30">
        <v>365</v>
      </c>
      <c r="G16" s="30">
        <v>209</v>
      </c>
      <c r="H16" s="30">
        <v>340</v>
      </c>
      <c r="I16" s="30">
        <v>15</v>
      </c>
      <c r="J16" s="30">
        <v>191</v>
      </c>
      <c r="K16" s="30">
        <v>110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1715</v>
      </c>
      <c r="AJ16" s="67"/>
    </row>
    <row r="17" spans="1:36" customFormat="1" x14ac:dyDescent="0.25">
      <c r="A17" s="45" t="s">
        <v>27</v>
      </c>
      <c r="B17" s="21">
        <f>B16*$B$8</f>
        <v>1291.4000000000001</v>
      </c>
      <c r="C17" s="21">
        <f>C16*$B$8</f>
        <v>164.36</v>
      </c>
      <c r="D17" s="21">
        <f t="shared" ref="D17:AG17" si="2">D16*$B$8</f>
        <v>757.23</v>
      </c>
      <c r="E17" s="21">
        <f t="shared" si="2"/>
        <v>633.96</v>
      </c>
      <c r="F17" s="21">
        <f t="shared" si="2"/>
        <v>2142.5500000000002</v>
      </c>
      <c r="G17" s="21">
        <f t="shared" si="2"/>
        <v>1226.83</v>
      </c>
      <c r="H17" s="21">
        <f t="shared" si="2"/>
        <v>1995.8</v>
      </c>
      <c r="I17" s="21">
        <f t="shared" si="2"/>
        <v>88.05</v>
      </c>
      <c r="J17" s="21">
        <f t="shared" si="2"/>
        <v>1121.17</v>
      </c>
      <c r="K17" s="21">
        <f t="shared" si="2"/>
        <v>645.70000000000005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10067.049999999999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220</v>
      </c>
      <c r="C22" s="19">
        <f t="shared" ref="C22:AG23" si="5">+C16+C18+C20</f>
        <v>28</v>
      </c>
      <c r="D22" s="19">
        <f t="shared" si="5"/>
        <v>129</v>
      </c>
      <c r="E22" s="19">
        <f t="shared" si="5"/>
        <v>108</v>
      </c>
      <c r="F22" s="19">
        <f t="shared" si="5"/>
        <v>365</v>
      </c>
      <c r="G22" s="19">
        <f t="shared" si="5"/>
        <v>209</v>
      </c>
      <c r="H22" s="19">
        <f t="shared" si="5"/>
        <v>340</v>
      </c>
      <c r="I22" s="19">
        <f t="shared" si="5"/>
        <v>15</v>
      </c>
      <c r="J22" s="19">
        <f t="shared" si="5"/>
        <v>191</v>
      </c>
      <c r="K22" s="19">
        <f t="shared" si="5"/>
        <v>110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1715</v>
      </c>
    </row>
    <row r="23" spans="1:36" customFormat="1" x14ac:dyDescent="0.25">
      <c r="A23" s="46" t="s">
        <v>26</v>
      </c>
      <c r="B23" s="18">
        <f>+B17+B19+B21</f>
        <v>1291.4000000000001</v>
      </c>
      <c r="C23" s="18">
        <f t="shared" si="5"/>
        <v>164.36</v>
      </c>
      <c r="D23" s="18">
        <f t="shared" si="5"/>
        <v>757.23</v>
      </c>
      <c r="E23" s="18">
        <f t="shared" si="5"/>
        <v>633.96</v>
      </c>
      <c r="F23" s="18">
        <f t="shared" si="5"/>
        <v>2142.5500000000002</v>
      </c>
      <c r="G23" s="18">
        <f t="shared" si="5"/>
        <v>1226.83</v>
      </c>
      <c r="H23" s="18">
        <f t="shared" si="5"/>
        <v>1995.8</v>
      </c>
      <c r="I23" s="18">
        <f t="shared" si="5"/>
        <v>88.05</v>
      </c>
      <c r="J23" s="18">
        <f t="shared" si="5"/>
        <v>1121.17</v>
      </c>
      <c r="K23" s="18">
        <f t="shared" si="5"/>
        <v>645.70000000000005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10067.049999999999</v>
      </c>
    </row>
    <row r="24" spans="1:36" x14ac:dyDescent="0.25">
      <c r="A24" s="13" t="s">
        <v>28</v>
      </c>
      <c r="B24" s="33">
        <v>2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</v>
      </c>
    </row>
    <row r="25" spans="1:36" customFormat="1" x14ac:dyDescent="0.25">
      <c r="A25" s="45" t="s">
        <v>31</v>
      </c>
      <c r="B25" s="21">
        <f>B24*$D$8</f>
        <v>11.92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11.92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2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</v>
      </c>
    </row>
    <row r="31" spans="1:36" customFormat="1" x14ac:dyDescent="0.25">
      <c r="A31" s="46" t="s">
        <v>33</v>
      </c>
      <c r="B31" s="18">
        <f>+B25+B27+B29</f>
        <v>11.92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11.92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>
        <v>22.4</v>
      </c>
      <c r="K32" s="35">
        <v>4.43</v>
      </c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26.83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131.488</v>
      </c>
      <c r="K33" s="21">
        <f t="shared" si="12"/>
        <v>26.004099999999998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157.49209999999999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22.4</v>
      </c>
      <c r="K38" s="19">
        <f t="shared" si="15"/>
        <v>4.43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26.83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131.488</v>
      </c>
      <c r="K39" s="18">
        <f t="shared" si="15"/>
        <v>26.004099999999998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157.49209999999999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1153.3900000000001</v>
      </c>
      <c r="C49" s="43">
        <v>129.55000000000001</v>
      </c>
      <c r="D49" s="43">
        <v>629.21</v>
      </c>
      <c r="E49" s="43">
        <v>366.68</v>
      </c>
      <c r="F49" s="43">
        <v>2035.53</v>
      </c>
      <c r="G49" s="43">
        <v>1666.12</v>
      </c>
      <c r="H49" s="43">
        <v>2219.25</v>
      </c>
      <c r="I49" s="43"/>
      <c r="J49" s="43">
        <v>567.82000000000005</v>
      </c>
      <c r="K49" s="43">
        <v>586.71</v>
      </c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9354.2599999999984</v>
      </c>
    </row>
    <row r="50" spans="1:34" x14ac:dyDescent="0.25">
      <c r="A50" s="17" t="s">
        <v>1</v>
      </c>
      <c r="B50" s="43"/>
      <c r="C50" s="43"/>
      <c r="D50" s="43">
        <v>188.19</v>
      </c>
      <c r="E50" s="43"/>
      <c r="F50" s="43"/>
      <c r="G50" s="43"/>
      <c r="H50" s="43"/>
      <c r="I50" s="43"/>
      <c r="J50" s="43">
        <v>1206.8699999999999</v>
      </c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1395.06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33.200000000000003</v>
      </c>
      <c r="C52" s="43"/>
      <c r="D52" s="43"/>
      <c r="E52" s="43"/>
      <c r="F52" s="43">
        <v>21.22</v>
      </c>
      <c r="G52" s="43"/>
      <c r="H52" s="43"/>
      <c r="I52" s="43">
        <v>35.71</v>
      </c>
      <c r="J52" s="43">
        <v>0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90.13</v>
      </c>
    </row>
    <row r="53" spans="1:34" x14ac:dyDescent="0.25">
      <c r="A53" s="17" t="s">
        <v>18</v>
      </c>
      <c r="B53" s="43">
        <v>145.18</v>
      </c>
      <c r="C53" s="43">
        <v>110.98</v>
      </c>
      <c r="D53" s="43">
        <v>0</v>
      </c>
      <c r="E53" s="43">
        <v>151.01</v>
      </c>
      <c r="F53" s="43">
        <v>447.45</v>
      </c>
      <c r="G53" s="43">
        <v>319.99</v>
      </c>
      <c r="H53" s="43">
        <v>504.86</v>
      </c>
      <c r="I53" s="43">
        <v>20.74</v>
      </c>
      <c r="J53" s="43"/>
      <c r="K53" s="43">
        <v>395</v>
      </c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2095.21</v>
      </c>
    </row>
    <row r="54" spans="1:34" x14ac:dyDescent="0.25">
      <c r="A54" s="17" t="s">
        <v>114</v>
      </c>
      <c r="B54" s="43"/>
      <c r="C54" s="43"/>
      <c r="D54" s="43">
        <v>12.87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12.87</v>
      </c>
    </row>
    <row r="55" spans="1:34" x14ac:dyDescent="0.25">
      <c r="A55" s="17" t="s">
        <v>52</v>
      </c>
      <c r="B55" s="43">
        <v>20.61</v>
      </c>
      <c r="C55" s="43"/>
      <c r="D55" s="43">
        <v>10</v>
      </c>
      <c r="E55" s="43">
        <v>0</v>
      </c>
      <c r="F55" s="43">
        <v>45.95</v>
      </c>
      <c r="G55" s="43">
        <v>54.31</v>
      </c>
      <c r="H55" s="43">
        <v>120.95</v>
      </c>
      <c r="I55" s="43"/>
      <c r="J55" s="43">
        <v>39.29</v>
      </c>
      <c r="K55" s="43">
        <v>27.07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318.18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>
        <v>7.7</v>
      </c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7.7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2722.2</v>
      </c>
      <c r="C64" s="51">
        <f t="shared" ref="C64:AG64" si="21">+C15+C23+C31+C39+C47+C48+C49+C50+C51+C52+C53+C54+C55+C56+C57+C58+C59+C60+C61+C62+C63</f>
        <v>404.89000000000004</v>
      </c>
      <c r="D64" s="51">
        <f t="shared" si="21"/>
        <v>1615.5</v>
      </c>
      <c r="E64" s="51">
        <f t="shared" si="21"/>
        <v>1192.1500000000001</v>
      </c>
      <c r="F64" s="51">
        <f t="shared" si="21"/>
        <v>5045.7</v>
      </c>
      <c r="G64" s="51">
        <f t="shared" si="21"/>
        <v>3452.7499999999995</v>
      </c>
      <c r="H64" s="51">
        <f t="shared" si="21"/>
        <v>4961.3599999999997</v>
      </c>
      <c r="I64" s="51">
        <f t="shared" si="21"/>
        <v>194.00000000000003</v>
      </c>
      <c r="J64" s="51">
        <f t="shared" si="21"/>
        <v>3127.3379999999997</v>
      </c>
      <c r="K64" s="51">
        <f t="shared" si="21"/>
        <v>1835.4840999999999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24551.372100000001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8 D</v>
      </c>
      <c r="E66" s="53" t="str">
        <f t="shared" si="22"/>
        <v>CAJA 9 D</v>
      </c>
      <c r="F66" s="53" t="str">
        <f t="shared" si="22"/>
        <v>CAJA 1 N</v>
      </c>
      <c r="G66" s="53" t="str">
        <f t="shared" si="22"/>
        <v>CAJA 2 N</v>
      </c>
      <c r="H66" s="53" t="str">
        <f t="shared" si="22"/>
        <v>CAJA 3 N</v>
      </c>
      <c r="I66" s="53" t="str">
        <f t="shared" si="22"/>
        <v>CAJA 4 N</v>
      </c>
      <c r="J66" s="53" t="str">
        <f t="shared" si="22"/>
        <v>CAJA 8 N</v>
      </c>
      <c r="K66" s="53" t="str">
        <f t="shared" si="22"/>
        <v>CAJA 9 N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2715.43</v>
      </c>
      <c r="C67" s="55">
        <f t="shared" ref="C67:L67" si="23">C12</f>
        <v>400.96</v>
      </c>
      <c r="D67" s="55">
        <f t="shared" si="23"/>
        <v>1610.98</v>
      </c>
      <c r="E67" s="55">
        <f t="shared" si="23"/>
        <v>1181.68</v>
      </c>
      <c r="F67" s="55">
        <f t="shared" si="23"/>
        <v>5042.16</v>
      </c>
      <c r="G67" s="55">
        <f t="shared" si="23"/>
        <v>3451.93</v>
      </c>
      <c r="H67" s="55">
        <f t="shared" si="23"/>
        <v>4956.62</v>
      </c>
      <c r="I67" s="55">
        <f t="shared" si="23"/>
        <v>193.88</v>
      </c>
      <c r="J67" s="55">
        <f t="shared" si="23"/>
        <v>3126.05</v>
      </c>
      <c r="K67" s="55">
        <f t="shared" si="23"/>
        <v>1832.98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24512.67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2715.43</v>
      </c>
      <c r="C69" s="57">
        <f t="shared" ref="C69:AG69" si="25">+C67+C68</f>
        <v>400.96</v>
      </c>
      <c r="D69" s="57">
        <f t="shared" si="25"/>
        <v>1610.98</v>
      </c>
      <c r="E69" s="57">
        <f t="shared" si="25"/>
        <v>1181.68</v>
      </c>
      <c r="F69" s="57">
        <f t="shared" si="25"/>
        <v>5042.16</v>
      </c>
      <c r="G69" s="57">
        <f t="shared" si="25"/>
        <v>3451.93</v>
      </c>
      <c r="H69" s="57">
        <f t="shared" si="25"/>
        <v>4956.62</v>
      </c>
      <c r="I69" s="57">
        <f t="shared" si="25"/>
        <v>193.88</v>
      </c>
      <c r="J69" s="57">
        <f t="shared" si="25"/>
        <v>3126.05</v>
      </c>
      <c r="K69" s="57">
        <f t="shared" si="25"/>
        <v>1832.98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24512.67</v>
      </c>
    </row>
    <row r="70" spans="1:34" customFormat="1" ht="15" customHeight="1" x14ac:dyDescent="0.25">
      <c r="A70" s="56" t="s">
        <v>95</v>
      </c>
      <c r="B70" s="55">
        <f t="shared" ref="B70:AG70" si="26">+B64-B69</f>
        <v>6.7699999999999818</v>
      </c>
      <c r="C70" s="55">
        <f t="shared" si="26"/>
        <v>3.9300000000000637</v>
      </c>
      <c r="D70" s="55">
        <f t="shared" si="26"/>
        <v>4.5199999999999818</v>
      </c>
      <c r="E70" s="55">
        <f t="shared" si="26"/>
        <v>10.470000000000027</v>
      </c>
      <c r="F70" s="55">
        <f t="shared" si="26"/>
        <v>3.5399999999999636</v>
      </c>
      <c r="G70" s="55">
        <f t="shared" si="26"/>
        <v>0.81999999999970896</v>
      </c>
      <c r="H70" s="55">
        <f t="shared" si="26"/>
        <v>4.7399999999997817</v>
      </c>
      <c r="I70" s="55">
        <f t="shared" si="26"/>
        <v>0.12000000000003297</v>
      </c>
      <c r="J70" s="55">
        <f t="shared" si="26"/>
        <v>1.2879999999995562</v>
      </c>
      <c r="K70" s="55">
        <f t="shared" si="26"/>
        <v>2.5040999999998803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38.702099999998978</v>
      </c>
    </row>
    <row r="71" spans="1:34" ht="112.5" customHeight="1" x14ac:dyDescent="0.25">
      <c r="A71" s="74" t="s">
        <v>96</v>
      </c>
      <c r="B71" s="14"/>
      <c r="C71" s="14" t="s">
        <v>128</v>
      </c>
      <c r="D71" s="14"/>
      <c r="E71" s="14" t="s">
        <v>129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57" sqref="AI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44781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2167.08</v>
      </c>
      <c r="C12" s="25">
        <v>2460.69</v>
      </c>
      <c r="D12" s="25">
        <v>3287.95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7915.72</v>
      </c>
      <c r="AI12" s="25">
        <v>7809.91</v>
      </c>
      <c r="AJ12" s="66">
        <f>+AI12-AH12</f>
        <v>-105.8100000000004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86</v>
      </c>
      <c r="C15" s="22">
        <v>74</v>
      </c>
      <c r="D15" s="22">
        <v>219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379</v>
      </c>
    </row>
    <row r="16" spans="1:36" s="31" customFormat="1" x14ac:dyDescent="0.25">
      <c r="A16" s="29" t="s">
        <v>20</v>
      </c>
      <c r="B16" s="30">
        <v>177</v>
      </c>
      <c r="C16" s="30">
        <v>243</v>
      </c>
      <c r="D16" s="30">
        <v>240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660</v>
      </c>
      <c r="AJ16" s="67"/>
    </row>
    <row r="17" spans="1:36" customFormat="1" x14ac:dyDescent="0.25">
      <c r="A17" s="45" t="s">
        <v>27</v>
      </c>
      <c r="B17" s="21">
        <f>B16*$B$8</f>
        <v>1038.99</v>
      </c>
      <c r="C17" s="21">
        <f>C16*$B$8</f>
        <v>1426.41</v>
      </c>
      <c r="D17" s="21">
        <f t="shared" ref="D17:AG17" si="2">D16*$B$8</f>
        <v>1408.8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3874.2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177</v>
      </c>
      <c r="C22" s="19">
        <f t="shared" ref="C22:AG23" si="5">+C16+C18+C20</f>
        <v>243</v>
      </c>
      <c r="D22" s="19">
        <f t="shared" si="5"/>
        <v>240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660</v>
      </c>
    </row>
    <row r="23" spans="1:36" customFormat="1" x14ac:dyDescent="0.25">
      <c r="A23" s="46" t="s">
        <v>26</v>
      </c>
      <c r="B23" s="18">
        <f>+B17+B19+B21</f>
        <v>1038.99</v>
      </c>
      <c r="C23" s="18">
        <f t="shared" si="5"/>
        <v>1426.41</v>
      </c>
      <c r="D23" s="18">
        <f t="shared" si="5"/>
        <v>1408.8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3874.2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808.45</v>
      </c>
      <c r="C49" s="43">
        <v>884.36</v>
      </c>
      <c r="D49" s="43">
        <v>1625.98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3318.79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61.29</v>
      </c>
      <c r="C53" s="43">
        <v>79.989999999999995</v>
      </c>
      <c r="D53" s="43">
        <v>28.7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169.98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176.37</v>
      </c>
      <c r="C55" s="43"/>
      <c r="D55" s="43">
        <v>13.42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189.79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2171.1</v>
      </c>
      <c r="C64" s="51">
        <f t="shared" ref="C64:AG64" si="21">+C15+C23+C31+C39+C47+C48+C49+C50+C51+C52+C53+C54+C55+C56+C57+C58+C59+C60+C61+C62+C63</f>
        <v>2464.7599999999998</v>
      </c>
      <c r="D64" s="51">
        <f t="shared" si="21"/>
        <v>3295.8999999999996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7931.7599999999993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2167.08</v>
      </c>
      <c r="C67" s="55">
        <f t="shared" ref="C67:L67" si="23">C12</f>
        <v>2460.69</v>
      </c>
      <c r="D67" s="55">
        <f t="shared" si="23"/>
        <v>3287.95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7915.72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2167.08</v>
      </c>
      <c r="C69" s="57">
        <f t="shared" ref="C69:AG69" si="25">+C67+C68</f>
        <v>2460.69</v>
      </c>
      <c r="D69" s="57">
        <f t="shared" si="25"/>
        <v>3287.95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7915.72</v>
      </c>
    </row>
    <row r="70" spans="1:34" customFormat="1" ht="15" customHeight="1" x14ac:dyDescent="0.25">
      <c r="A70" s="56" t="s">
        <v>95</v>
      </c>
      <c r="B70" s="55">
        <f t="shared" ref="B70:AG70" si="26">+B64-B69</f>
        <v>4.0199999999999818</v>
      </c>
      <c r="C70" s="55">
        <f t="shared" si="26"/>
        <v>4.069999999999709</v>
      </c>
      <c r="D70" s="55">
        <f t="shared" si="26"/>
        <v>7.9499999999998181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16.039999999999509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G69" sqref="AG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4463.8900000000003</v>
      </c>
      <c r="C12" s="25">
        <v>3179.58</v>
      </c>
      <c r="D12" s="25">
        <v>462.34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8105.81</v>
      </c>
      <c r="AI12" s="25">
        <v>8028.67</v>
      </c>
      <c r="AJ12" s="66">
        <f>+AI12-AH12</f>
        <v>-77.140000000000327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792.5</v>
      </c>
      <c r="C15" s="22">
        <v>376.5</v>
      </c>
      <c r="D15" s="22">
        <v>132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1301</v>
      </c>
    </row>
    <row r="16" spans="1:36" s="31" customFormat="1" x14ac:dyDescent="0.25">
      <c r="A16" s="29" t="s">
        <v>20</v>
      </c>
      <c r="B16" s="30">
        <v>263</v>
      </c>
      <c r="C16" s="30">
        <v>233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496</v>
      </c>
      <c r="AJ16" s="67"/>
    </row>
    <row r="17" spans="1:36" customFormat="1" x14ac:dyDescent="0.25">
      <c r="A17" s="45" t="s">
        <v>27</v>
      </c>
      <c r="B17" s="21">
        <f>B16*$B$8</f>
        <v>1543.81</v>
      </c>
      <c r="C17" s="21">
        <f>C16*$B$8</f>
        <v>1367.71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2911.52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263</v>
      </c>
      <c r="C22" s="19">
        <f t="shared" ref="C22:AG23" si="5">+C16+C18+C20</f>
        <v>233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496</v>
      </c>
    </row>
    <row r="23" spans="1:36" customFormat="1" x14ac:dyDescent="0.25">
      <c r="A23" s="46" t="s">
        <v>26</v>
      </c>
      <c r="B23" s="18">
        <f>+B17+B19+B21</f>
        <v>1543.81</v>
      </c>
      <c r="C23" s="18">
        <f t="shared" si="5"/>
        <v>1367.71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2911.52</v>
      </c>
    </row>
    <row r="24" spans="1:36" x14ac:dyDescent="0.25">
      <c r="A24" s="13" t="s">
        <v>28</v>
      </c>
      <c r="B24" s="33">
        <v>5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</v>
      </c>
    </row>
    <row r="25" spans="1:36" customFormat="1" x14ac:dyDescent="0.25">
      <c r="A25" s="45" t="s">
        <v>31</v>
      </c>
      <c r="B25" s="21">
        <f>B24*$D$8</f>
        <v>29.8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29.8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5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</v>
      </c>
    </row>
    <row r="31" spans="1:36" customFormat="1" x14ac:dyDescent="0.25">
      <c r="A31" s="46" t="s">
        <v>33</v>
      </c>
      <c r="B31" s="18">
        <f>+B25+B27+B29</f>
        <v>29.8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29.8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19.12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19.12</v>
      </c>
    </row>
    <row r="41" spans="1:34" customFormat="1" x14ac:dyDescent="0.25">
      <c r="A41" s="45" t="s">
        <v>44</v>
      </c>
      <c r="B41" s="21">
        <f>B40*$B$8</f>
        <v>112.23440000000001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112.23440000000001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19.12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19.12</v>
      </c>
    </row>
    <row r="47" spans="1:34" customFormat="1" x14ac:dyDescent="0.25">
      <c r="A47" s="46" t="s">
        <v>48</v>
      </c>
      <c r="B47" s="18">
        <f>+B41+B43+B45</f>
        <v>112.23440000000001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112.23440000000001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1138.79</v>
      </c>
      <c r="C49" s="43">
        <v>748.56</v>
      </c>
      <c r="D49" s="43">
        <v>213.03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2100.38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848.19</v>
      </c>
      <c r="C53" s="43">
        <v>680.46</v>
      </c>
      <c r="D53" s="43">
        <v>108.25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1636.9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14.9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14.9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4465.3243999999995</v>
      </c>
      <c r="C64" s="51">
        <f t="shared" ref="C64:AG64" si="21">+C15+C23+C31+C39+C47+C48+C49+C50+C51+C52+C53+C54+C55+C56+C57+C58+C59+C60+C61+C62+C63</f>
        <v>3188.13</v>
      </c>
      <c r="D64" s="51">
        <f t="shared" si="21"/>
        <v>453.28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8106.7343999999994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4463.8900000000003</v>
      </c>
      <c r="C67" s="55">
        <f t="shared" ref="C67:L67" si="23">C12</f>
        <v>3179.58</v>
      </c>
      <c r="D67" s="55">
        <f t="shared" si="23"/>
        <v>462.34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8105.81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4463.8900000000003</v>
      </c>
      <c r="C69" s="57">
        <f t="shared" ref="C69:AG69" si="25">+C67+C68</f>
        <v>3179.58</v>
      </c>
      <c r="D69" s="57">
        <f t="shared" si="25"/>
        <v>462.34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8105.81</v>
      </c>
    </row>
    <row r="70" spans="1:34" customFormat="1" ht="15" customHeight="1" x14ac:dyDescent="0.25">
      <c r="A70" s="56" t="s">
        <v>95</v>
      </c>
      <c r="B70" s="55">
        <f t="shared" ref="B70:AG70" si="26">+B64-B69</f>
        <v>1.4343999999991865</v>
      </c>
      <c r="C70" s="55">
        <f t="shared" si="26"/>
        <v>8.5500000000001819</v>
      </c>
      <c r="D70" s="55">
        <f t="shared" si="26"/>
        <v>-9.0600000000000023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0.92439999999936617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988.22</v>
      </c>
      <c r="C12" s="25">
        <v>907.91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1896.13</v>
      </c>
      <c r="AI12" s="25">
        <v>1886.05</v>
      </c>
      <c r="AJ12" s="66">
        <f>+AI12-AH12</f>
        <v>-10.080000000000155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66</v>
      </c>
      <c r="C15" s="22">
        <v>74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140</v>
      </c>
    </row>
    <row r="16" spans="1:36" s="31" customFormat="1" x14ac:dyDescent="0.25">
      <c r="A16" s="29" t="s">
        <v>20</v>
      </c>
      <c r="B16" s="30">
        <v>41</v>
      </c>
      <c r="C16" s="30">
        <v>22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63</v>
      </c>
      <c r="AJ16" s="67"/>
    </row>
    <row r="17" spans="1:36" customFormat="1" x14ac:dyDescent="0.25">
      <c r="A17" s="45" t="s">
        <v>27</v>
      </c>
      <c r="B17" s="21">
        <f>B16*$B$8</f>
        <v>240.67000000000002</v>
      </c>
      <c r="C17" s="21">
        <f>C16*$B$8</f>
        <v>129.14000000000001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369.81000000000006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41</v>
      </c>
      <c r="C22" s="19">
        <f t="shared" ref="C22:AG23" si="5">+C16+C18+C20</f>
        <v>22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63</v>
      </c>
    </row>
    <row r="23" spans="1:36" customFormat="1" x14ac:dyDescent="0.25">
      <c r="A23" s="46" t="s">
        <v>26</v>
      </c>
      <c r="B23" s="18">
        <f>+B17+B19+B21</f>
        <v>240.67000000000002</v>
      </c>
      <c r="C23" s="18">
        <f t="shared" si="5"/>
        <v>129.14000000000001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369.81000000000006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582.70000000000005</v>
      </c>
      <c r="C49" s="43">
        <v>655.83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1238.5300000000002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15.91</v>
      </c>
      <c r="C53" s="43">
        <v>52.3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68.209999999999994</v>
      </c>
    </row>
    <row r="54" spans="1:34" x14ac:dyDescent="0.25">
      <c r="A54" s="17" t="s">
        <v>114</v>
      </c>
      <c r="B54" s="43">
        <v>12.39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12.39</v>
      </c>
    </row>
    <row r="55" spans="1:34" x14ac:dyDescent="0.25">
      <c r="A55" s="17" t="s">
        <v>52</v>
      </c>
      <c r="B55" s="43">
        <v>72.38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72.38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990.05000000000007</v>
      </c>
      <c r="C64" s="51">
        <f t="shared" ref="C64:AG64" si="21">+C15+C23+C31+C39+C47+C48+C49+C50+C51+C52+C53+C54+C55+C56+C57+C58+C59+C60+C61+C62+C63</f>
        <v>911.27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1901.3200000000002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988.22</v>
      </c>
      <c r="C67" s="55">
        <f t="shared" ref="C67:L67" si="23">C12</f>
        <v>907.91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1896.13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988.22</v>
      </c>
      <c r="C69" s="57">
        <f t="shared" ref="C69:AG69" si="25">+C67+C68</f>
        <v>907.91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1896.13</v>
      </c>
    </row>
    <row r="70" spans="1:34" customFormat="1" ht="15" customHeight="1" x14ac:dyDescent="0.25">
      <c r="A70" s="56" t="s">
        <v>95</v>
      </c>
      <c r="B70" s="55">
        <f t="shared" ref="B70:AG70" si="26">+B64-B69</f>
        <v>1.8300000000000409</v>
      </c>
      <c r="C70" s="55">
        <f t="shared" si="26"/>
        <v>3.3600000000000136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5.1900000000000546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1" activePane="bottomRight" state="frozen"/>
      <selection pane="topRight" activeCell="B1" sqref="B1"/>
      <selection pane="bottomLeft" activeCell="A5" sqref="A5"/>
      <selection pane="bottomRight" activeCell="AC34" sqref="AC3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573.92999999999995</v>
      </c>
      <c r="C12" s="25">
        <v>777.86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1351.79</v>
      </c>
      <c r="AI12" s="25">
        <v>1351.79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65</v>
      </c>
      <c r="C15" s="22">
        <v>192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257</v>
      </c>
    </row>
    <row r="16" spans="1:36" s="31" customFormat="1" x14ac:dyDescent="0.25">
      <c r="A16" s="29" t="s">
        <v>20</v>
      </c>
      <c r="B16" s="30">
        <v>20</v>
      </c>
      <c r="C16" s="30">
        <v>53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73</v>
      </c>
      <c r="AJ16" s="67"/>
    </row>
    <row r="17" spans="1:36" customFormat="1" x14ac:dyDescent="0.25">
      <c r="A17" s="45" t="s">
        <v>27</v>
      </c>
      <c r="B17" s="21">
        <f>B16*$B$8</f>
        <v>117.4</v>
      </c>
      <c r="C17" s="21">
        <f>C16*$B$8</f>
        <v>311.11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428.51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20</v>
      </c>
      <c r="C22" s="19">
        <f t="shared" ref="C22:AG23" si="5">+C16+C18+C20</f>
        <v>53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73</v>
      </c>
    </row>
    <row r="23" spans="1:36" customFormat="1" x14ac:dyDescent="0.25">
      <c r="A23" s="46" t="s">
        <v>26</v>
      </c>
      <c r="B23" s="18">
        <f>+B17+B19+B21</f>
        <v>117.4</v>
      </c>
      <c r="C23" s="18">
        <f t="shared" si="5"/>
        <v>311.11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428.51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393.58</v>
      </c>
      <c r="C49" s="43">
        <v>275.54000000000002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669.12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575.98</v>
      </c>
      <c r="C64" s="51">
        <f t="shared" ref="C64:AG64" si="21">+C15+C23+C31+C39+C47+C48+C49+C50+C51+C52+C53+C54+C55+C56+C57+C58+C59+C60+C61+C62+C63</f>
        <v>778.65000000000009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1354.63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573.92999999999995</v>
      </c>
      <c r="C67" s="55">
        <f t="shared" ref="C67:L67" si="23">C12</f>
        <v>777.86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1351.79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573.92999999999995</v>
      </c>
      <c r="C69" s="57">
        <f t="shared" ref="C69:AG69" si="25">+C67+C68</f>
        <v>777.86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1351.79</v>
      </c>
    </row>
    <row r="70" spans="1:34" customFormat="1" ht="15" customHeight="1" x14ac:dyDescent="0.25">
      <c r="A70" s="56" t="s">
        <v>95</v>
      </c>
      <c r="B70" s="55">
        <f t="shared" ref="B70:AG70" si="26">+B64-B69</f>
        <v>2.0500000000000682</v>
      </c>
      <c r="C70" s="55">
        <f t="shared" si="26"/>
        <v>0.79000000000007731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2.8400000000001455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tabSelected="1"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55" sqref="AI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1475.37</v>
      </c>
      <c r="C12" s="25">
        <v>2219.36</v>
      </c>
      <c r="D12" s="25">
        <v>5385.44</v>
      </c>
      <c r="E12" s="25">
        <v>4702.6000000000004</v>
      </c>
      <c r="F12" s="25">
        <v>1114.54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14897.310000000001</v>
      </c>
      <c r="AI12" s="25">
        <v>14720.5</v>
      </c>
      <c r="AJ12" s="66">
        <f>+AI12-AH12</f>
        <v>-176.81000000000131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211.5</v>
      </c>
      <c r="C15" s="22">
        <v>227</v>
      </c>
      <c r="D15" s="22">
        <v>630</v>
      </c>
      <c r="E15" s="22">
        <v>155</v>
      </c>
      <c r="F15" s="22">
        <v>87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1310.5</v>
      </c>
    </row>
    <row r="16" spans="1:36" s="31" customFormat="1" x14ac:dyDescent="0.25">
      <c r="A16" s="29" t="s">
        <v>20</v>
      </c>
      <c r="B16" s="30">
        <v>108</v>
      </c>
      <c r="C16" s="30">
        <v>172</v>
      </c>
      <c r="D16" s="30">
        <v>350</v>
      </c>
      <c r="E16" s="30">
        <v>252</v>
      </c>
      <c r="F16" s="30">
        <v>59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941</v>
      </c>
      <c r="AJ16" s="67"/>
    </row>
    <row r="17" spans="1:36" customFormat="1" x14ac:dyDescent="0.25">
      <c r="A17" s="45" t="s">
        <v>27</v>
      </c>
      <c r="B17" s="21">
        <f>B16*$B$8</f>
        <v>633.96</v>
      </c>
      <c r="C17" s="21">
        <f>C16*$B$8</f>
        <v>1009.64</v>
      </c>
      <c r="D17" s="21">
        <f t="shared" ref="D17:AG17" si="2">D16*$B$8</f>
        <v>2054.5</v>
      </c>
      <c r="E17" s="21">
        <f t="shared" si="2"/>
        <v>1479.24</v>
      </c>
      <c r="F17" s="21">
        <f t="shared" si="2"/>
        <v>346.33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5523.67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108</v>
      </c>
      <c r="C22" s="19">
        <f t="shared" ref="C22:AG23" si="5">+C16+C18+C20</f>
        <v>172</v>
      </c>
      <c r="D22" s="19">
        <f t="shared" si="5"/>
        <v>350</v>
      </c>
      <c r="E22" s="19">
        <f t="shared" si="5"/>
        <v>252</v>
      </c>
      <c r="F22" s="19">
        <f t="shared" si="5"/>
        <v>59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941</v>
      </c>
    </row>
    <row r="23" spans="1:36" customFormat="1" x14ac:dyDescent="0.25">
      <c r="A23" s="46" t="s">
        <v>26</v>
      </c>
      <c r="B23" s="18">
        <f>+B17+B19+B21</f>
        <v>633.96</v>
      </c>
      <c r="C23" s="18">
        <f t="shared" si="5"/>
        <v>1009.64</v>
      </c>
      <c r="D23" s="18">
        <f t="shared" si="5"/>
        <v>2054.5</v>
      </c>
      <c r="E23" s="18">
        <f t="shared" si="5"/>
        <v>1479.24</v>
      </c>
      <c r="F23" s="18">
        <f t="shared" si="5"/>
        <v>346.33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5523.67</v>
      </c>
    </row>
    <row r="24" spans="1:36" x14ac:dyDescent="0.25">
      <c r="A24" s="13" t="s">
        <v>28</v>
      </c>
      <c r="B24" s="33"/>
      <c r="C24" s="33"/>
      <c r="D24" s="33"/>
      <c r="E24" s="33">
        <v>70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70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417.2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417.2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70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70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417.2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417.2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>
        <v>56.11</v>
      </c>
      <c r="F40" s="35">
        <v>30.8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86.91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329.3657</v>
      </c>
      <c r="F41" s="21">
        <f t="shared" si="16"/>
        <v>180.79600000000002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510.1617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56.11</v>
      </c>
      <c r="F46" s="19">
        <f t="shared" si="19"/>
        <v>30.8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86.91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329.3657</v>
      </c>
      <c r="F47" s="18">
        <f t="shared" si="19"/>
        <v>180.79600000000002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510.1617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498.48</v>
      </c>
      <c r="C49" s="43"/>
      <c r="D49" s="43">
        <v>2523.65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3022.13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747.45</v>
      </c>
      <c r="D52" s="43"/>
      <c r="E52" s="43">
        <v>2007.7</v>
      </c>
      <c r="F52" s="43">
        <v>490.83</v>
      </c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3245.98</v>
      </c>
    </row>
    <row r="53" spans="1:34" x14ac:dyDescent="0.25">
      <c r="A53" s="17" t="s">
        <v>18</v>
      </c>
      <c r="B53" s="43">
        <v>25.37</v>
      </c>
      <c r="C53" s="43">
        <v>239.44</v>
      </c>
      <c r="D53" s="43">
        <v>128</v>
      </c>
      <c r="E53" s="43">
        <v>320.93</v>
      </c>
      <c r="F53" s="43">
        <v>11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724.74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106.94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106.94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1476.25</v>
      </c>
      <c r="C64" s="51">
        <f t="shared" ref="C64:AG64" si="21">+C15+C23+C31+C39+C47+C48+C49+C50+C51+C52+C53+C54+C55+C56+C57+C58+C59+C60+C61+C62+C63</f>
        <v>2223.5299999999997</v>
      </c>
      <c r="D64" s="51">
        <f t="shared" si="21"/>
        <v>5336.15</v>
      </c>
      <c r="E64" s="51">
        <f t="shared" si="21"/>
        <v>4709.4357</v>
      </c>
      <c r="F64" s="51">
        <f t="shared" si="21"/>
        <v>1115.9559999999999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14861.3217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 t="str">
        <f t="shared" si="22"/>
        <v>CAJA 3 N</v>
      </c>
      <c r="G66" s="53" t="str">
        <f t="shared" si="22"/>
        <v>CAJA 4 N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1475.37</v>
      </c>
      <c r="C67" s="55">
        <f t="shared" ref="C67:L67" si="23">C12</f>
        <v>2219.36</v>
      </c>
      <c r="D67" s="55">
        <f t="shared" si="23"/>
        <v>5385.44</v>
      </c>
      <c r="E67" s="55">
        <f t="shared" si="23"/>
        <v>4702.6000000000004</v>
      </c>
      <c r="F67" s="55">
        <f t="shared" si="23"/>
        <v>1114.54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14897.310000000001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1475.37</v>
      </c>
      <c r="C69" s="57">
        <f t="shared" ref="C69:AG69" si="25">+C67+C68</f>
        <v>2219.36</v>
      </c>
      <c r="D69" s="57">
        <f t="shared" si="25"/>
        <v>5385.44</v>
      </c>
      <c r="E69" s="57">
        <f t="shared" si="25"/>
        <v>4702.6000000000004</v>
      </c>
      <c r="F69" s="57">
        <f t="shared" si="25"/>
        <v>1114.54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14897.310000000001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0.88000000000010914</v>
      </c>
      <c r="C70" s="55">
        <f t="shared" si="26"/>
        <v>4.169999999999618</v>
      </c>
      <c r="D70" s="55">
        <f t="shared" si="26"/>
        <v>-49.289999999999964</v>
      </c>
      <c r="E70" s="55">
        <f t="shared" si="26"/>
        <v>6.8356999999996333</v>
      </c>
      <c r="F70" s="55">
        <f t="shared" si="26"/>
        <v>1.41599999999994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-35.988300000000663</v>
      </c>
    </row>
    <row r="71" spans="1:34" ht="94.5" customHeight="1" x14ac:dyDescent="0.25">
      <c r="A71" s="74" t="s">
        <v>96</v>
      </c>
      <c r="B71" s="14"/>
      <c r="C71" s="14"/>
      <c r="D71" s="14" t="s">
        <v>130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131</v>
      </c>
    </row>
    <row r="73" spans="1:34" x14ac:dyDescent="0.25">
      <c r="D73" s="12" t="s">
        <v>132</v>
      </c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2022-08-10T19:25:12Z</dcterms:modified>
</cp:coreProperties>
</file>