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AGOSTO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G69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E47" i="40"/>
  <c r="AA47" i="40"/>
  <c r="AD39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J39" i="40" l="1"/>
  <c r="H39" i="40"/>
  <c r="K47" i="40"/>
  <c r="I47" i="40"/>
  <c r="G47" i="40"/>
  <c r="G23" i="40"/>
  <c r="G64" i="40" s="1"/>
  <c r="G70" i="40" s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K64" i="40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<sst xmlns="http://schemas.openxmlformats.org/spreadsheetml/2006/main" count="731" uniqueCount="127">
  <si>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</si>
  <si>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</si>
  <si>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</si>
  <si>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</si>
  <si>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</si>
  <si>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</si>
  <si>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</si>
  <si>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</si>
  <si>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</si>
  <si>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</si>
  <si>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</si>
  <si>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</si>
  <si>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</si>
  <si>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</si>
  <si>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</si>
  <si>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</si>
  <si>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</si>
  <si>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</si>
  <si>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</si>
  <si>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</si>
  <si>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</si>
  <si>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</si>
  <si>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</si>
  <si>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</si>
  <si>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</si>
  <si>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</si>
  <si>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</si>
  <si>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</si>
  <si>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</si>
  <si>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</si>
  <si>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</si>
  <si>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</si>
  <si>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</si>
  <si>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</si>
  <si>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</si>
  <si>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</si>
  <si>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</si>
  <si>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</si>
  <si>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</si>
  <si>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</si>
  <si>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</si>
  <si>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</si>
  <si>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</si>
  <si>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</si>
  <si>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</si>
  <si>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</si>
  <si>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</si>
  <si>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</si>
  <si>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</si>
  <si>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</si>
  <si>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</si>
  <si>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</si>
  <si>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</si>
  <si>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</si>
  <si>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</si>
  <si>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</si>
  <si>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</si>
  <si>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</si>
  <si>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</si>
  <si>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</si>
  <si>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</si>
  <si>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</si>
  <si>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</si>
  <si>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</si>
  <si>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</si>
  <si>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</si>
  <si>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</si>
  <si>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</si>
  <si>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</si>
  <si>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</si>
  <si>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</si>
  <si>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</si>
  <si>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</si>
  <si>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</si>
  <si>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</si>
  <si>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</si>
  <si>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</si>
  <si>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</si>
  <si>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</si>
  <si>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</si>
  <si>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</si>
  <si>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</si>
  <si>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</si>
  <si>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</si>
  <si>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</si>
  <si>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</si>
  <si>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</si>
  <si>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</si>
  <si>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</si>
  <si>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</si>
  <si>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</si>
  <si>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</si>
  <si>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</si>
  <si>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</si>
  <si>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</si>
  <si>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</si>
  <si>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</si>
  <si>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</si>
  <si>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</si>
  <si>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</si>
  <si>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</si>
  <si>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</si>
  <si>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</si>
  <si>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</si>
  <si>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</si>
  <si>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</si>
  <si>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</si>
  <si>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</si>
  <si>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</si>
  <si>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</si>
  <si>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</si>
  <si>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</si>
  <si>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</si>
  <si>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</si>
  <si>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</si>
  <si>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</si>
  <si>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</si>
  <si>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</si>
  <si>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</si>
  <si>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</si>
  <si>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</si>
  <si>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</si>
  <si>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</si>
  <si>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15.00F/C</t>
  </si>
  <si>
    <t>NOTA A CREDITO 5$</t>
  </si>
  <si>
    <t>74.50F/C</t>
  </si>
  <si>
    <t>27.00F/C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</si>
</sst>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47932.830000000009</v>
      </c>
      <c r="C2" s="42">
        <f>MODELO!AH12</f>
        <v>28214.620000000003</v>
      </c>
      <c r="D2" s="42">
        <f>EXQUISITECES!AH12</f>
        <v>6831.6100000000006</v>
      </c>
      <c r="E2" s="42">
        <f>HOYADA!AH12</f>
        <v>4918.8700000000008</v>
      </c>
      <c r="F2" s="42">
        <f>FARMASTOP!AH12</f>
        <v>3103.14</v>
      </c>
      <c r="G2" s="42">
        <f>BOCAS!AH12</f>
        <v>1611.76</v>
      </c>
      <c r="H2" s="42">
        <f>LAGUNETICA!AH12</f>
        <v>14698.369999999999</v>
      </c>
      <c r="I2" s="42">
        <f>SANANTONIO!AH12</f>
        <v>0</v>
      </c>
      <c r="J2" s="42">
        <f>SUM(B2:I2)</f>
        <v>107311.2</v>
      </c>
    </row>
    <row r="3" spans="1:10" x14ac:dyDescent="0.25">
      <c r="A3" s="45" t="s">
        <v>0</v>
      </c>
      <c r="B3" s="42">
        <f>AUTOMERCADO!AH15</f>
        <v>875</v>
      </c>
      <c r="C3" s="42">
        <f>MODELO!AH15</f>
        <v>1037</v>
      </c>
      <c r="D3" s="42">
        <f>EXQUISITECES!AH15</f>
        <v>361.5</v>
      </c>
      <c r="E3" s="42">
        <f>HOYADA!AH15</f>
        <v>1568.5</v>
      </c>
      <c r="F3" s="42">
        <f>FARMASTOP!AH15</f>
        <v>59.5</v>
      </c>
      <c r="G3" s="42">
        <f>BOCAS!AH15</f>
        <v>83.5</v>
      </c>
      <c r="H3" s="42">
        <f>LAGUNETICA!AH15</f>
        <v>1594.5</v>
      </c>
      <c r="I3" s="42">
        <f>SANANTONIO!AH15</f>
        <v>0</v>
      </c>
      <c r="J3" s="42">
        <f t="shared" ref="J3:J52" si="0">SUM(B3:I3)</f>
        <v>5579.5</v>
      </c>
    </row>
    <row r="4" spans="1:10" x14ac:dyDescent="0.25">
      <c r="A4" s="70" t="s">
        <v>20</v>
      </c>
      <c r="B4" s="42">
        <f>AUTOMERCADO!AH16</f>
        <v>865</v>
      </c>
      <c r="C4" s="42">
        <f>MODELO!AH16</f>
        <v>692</v>
      </c>
      <c r="D4" s="42">
        <f>EXQUISITECES!AH16</f>
        <v>46</v>
      </c>
      <c r="E4" s="42">
        <f>HOYADA!AH16</f>
        <v>358</v>
      </c>
      <c r="F4" s="42">
        <f>FARMASTOP!AH16</f>
        <v>23</v>
      </c>
      <c r="G4" s="42">
        <f>BOCAS!AH16</f>
        <v>35</v>
      </c>
      <c r="H4" s="42">
        <f>LAGUNETICA!AH16</f>
        <v>63</v>
      </c>
      <c r="I4" s="42">
        <f>SANANTONIO!AH16</f>
        <v>0</v>
      </c>
      <c r="J4" s="42">
        <f t="shared" si="0"/>
        <v>2082</v>
      </c>
    </row>
    <row r="5" spans="1:10" x14ac:dyDescent="0.25">
      <c r="A5" s="45" t="s">
        <v>27</v>
      </c>
      <c r="B5" s="42">
        <f>AUTOMERCADO!AH17</f>
        <v>5267.8499999999995</v>
      </c>
      <c r="C5" s="42">
        <f>MODELO!AH17</f>
        <v>4214.2799999999988</v>
      </c>
      <c r="D5" s="42">
        <f>EXQUISITECES!AH17</f>
        <v>280.14</v>
      </c>
      <c r="E5" s="42">
        <f>HOYADA!AH17</f>
        <v>2137.2600000000002</v>
      </c>
      <c r="F5" s="42">
        <f>FARMASTOP!AH17</f>
        <v>140.07</v>
      </c>
      <c r="G5" s="42">
        <f>BOCAS!AH17</f>
        <v>213.15</v>
      </c>
      <c r="H5" s="42">
        <f>LAGUNETICA!AH17</f>
        <v>376.74</v>
      </c>
      <c r="I5" s="42">
        <f>SANANTONIO!AH17</f>
        <v>0</v>
      </c>
      <c r="J5" s="42">
        <f t="shared" si="0"/>
        <v>12629.489999999996</v>
      </c>
    </row>
    <row r="6" spans="1:10" x14ac:dyDescent="0.25">
      <c r="A6" s="70" t="s">
        <v>23</v>
      </c>
      <c r="B6" s="42">
        <f>AUTOMERCADO!AH18</f>
        <v>1554</v>
      </c>
      <c r="C6" s="42">
        <f>MODELO!AH18</f>
        <v>841</v>
      </c>
      <c r="D6" s="42">
        <f>EXQUISITECES!AH18</f>
        <v>295</v>
      </c>
      <c r="E6" s="42">
        <f>HOYADA!AH18</f>
        <v>0</v>
      </c>
      <c r="F6" s="42">
        <f>FARMASTOP!AH18</f>
        <v>153</v>
      </c>
      <c r="G6" s="42">
        <f>BOCAS!AH18</f>
        <v>21</v>
      </c>
      <c r="H6" s="42">
        <f>LAGUNETICA!AH18</f>
        <v>735</v>
      </c>
      <c r="I6" s="42">
        <f>SANANTONIO!AH18</f>
        <v>0</v>
      </c>
      <c r="J6" s="42">
        <f t="shared" si="0"/>
        <v>3599</v>
      </c>
    </row>
    <row r="7" spans="1:10" x14ac:dyDescent="0.25">
      <c r="A7" s="45" t="s">
        <v>27</v>
      </c>
      <c r="B7" s="42">
        <f>AUTOMERCADO!AH19</f>
        <v>9292.92</v>
      </c>
      <c r="C7" s="42">
        <f>MODELO!AH19</f>
        <v>5029.18</v>
      </c>
      <c r="D7" s="42">
        <f>EXQUISITECES!AH19</f>
        <v>1764.1000000000004</v>
      </c>
      <c r="E7" s="42">
        <f>HOYADA!AH19</f>
        <v>0</v>
      </c>
      <c r="F7" s="42">
        <f>FARMASTOP!AH19</f>
        <v>914.94</v>
      </c>
      <c r="G7" s="42">
        <f>BOCAS!AH19</f>
        <v>125.58000000000001</v>
      </c>
      <c r="H7" s="42">
        <f>LAGUNETICA!AH19</f>
        <v>4387.95</v>
      </c>
      <c r="I7" s="42">
        <f>SANANTONIO!AH19</f>
        <v>0</v>
      </c>
      <c r="J7" s="42">
        <f t="shared" si="0"/>
        <v>21514.670000000002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2419</v>
      </c>
      <c r="C10" s="42">
        <f>MODELO!AH22</f>
        <v>1533</v>
      </c>
      <c r="D10" s="42">
        <f>EXQUISITECES!AH22</f>
        <v>341</v>
      </c>
      <c r="E10" s="42">
        <f>HOYADA!AH22</f>
        <v>358</v>
      </c>
      <c r="F10" s="42">
        <f>FARMASTOP!AH22</f>
        <v>176</v>
      </c>
      <c r="G10" s="42">
        <f>BOCAS!AH22</f>
        <v>56</v>
      </c>
      <c r="H10" s="42">
        <f>LAGUNETICA!AH22</f>
        <v>798</v>
      </c>
      <c r="I10" s="42">
        <f>SANANTONIO!AH22</f>
        <v>0</v>
      </c>
      <c r="J10" s="42">
        <f t="shared" si="0"/>
        <v>5681</v>
      </c>
    </row>
    <row r="11" spans="1:10" x14ac:dyDescent="0.25">
      <c r="A11" s="46" t="s">
        <v>26</v>
      </c>
      <c r="B11" s="42">
        <f>AUTOMERCADO!AH23</f>
        <v>14560.77</v>
      </c>
      <c r="C11" s="42">
        <f>MODELO!AH23</f>
        <v>9243.4600000000009</v>
      </c>
      <c r="D11" s="42">
        <f>EXQUISITECES!AH23</f>
        <v>2044.2400000000002</v>
      </c>
      <c r="E11" s="42">
        <f>HOYADA!AH23</f>
        <v>2137.2600000000002</v>
      </c>
      <c r="F11" s="42">
        <f>FARMASTOP!AH23</f>
        <v>1055.01</v>
      </c>
      <c r="G11" s="42">
        <f>BOCAS!AH23</f>
        <v>338.73</v>
      </c>
      <c r="H11" s="42">
        <f>LAGUNETICA!AH23</f>
        <v>4764.6899999999996</v>
      </c>
      <c r="I11" s="42">
        <f>SANANTONIO!AH23</f>
        <v>0</v>
      </c>
      <c r="J11" s="42">
        <f t="shared" si="0"/>
        <v>34144.160000000003</v>
      </c>
    </row>
    <row r="12" spans="1:10" x14ac:dyDescent="0.25">
      <c r="A12" s="45" t="s">
        <v>28</v>
      </c>
      <c r="B12" s="42">
        <f>AUTOMERCADO!AH24</f>
        <v>10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10</v>
      </c>
    </row>
    <row r="13" spans="1:10" x14ac:dyDescent="0.25">
      <c r="A13" s="45" t="s">
        <v>31</v>
      </c>
      <c r="B13" s="42">
        <f>AUTOMERCADO!AH25</f>
        <v>60.7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60.7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10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10</v>
      </c>
    </row>
    <row r="19" spans="1:10" x14ac:dyDescent="0.25">
      <c r="A19" s="46" t="s">
        <v>33</v>
      </c>
      <c r="B19" s="42">
        <f>AUTOMERCADO!AH31</f>
        <v>60.7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60.7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0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0</v>
      </c>
    </row>
    <row r="22" spans="1:10" x14ac:dyDescent="0.25">
      <c r="A22" s="45" t="s">
        <v>36</v>
      </c>
      <c r="B22" s="42">
        <f>AUTOMERCADO!AH34</f>
        <v>72.45</v>
      </c>
      <c r="C22" s="42">
        <f>MODELO!AH34</f>
        <v>36.42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108.87</v>
      </c>
    </row>
    <row r="23" spans="1:10" x14ac:dyDescent="0.25">
      <c r="A23" s="45" t="s">
        <v>35</v>
      </c>
      <c r="B23" s="42">
        <f>AUTOMERCADO!AH35</f>
        <v>433.25099999999998</v>
      </c>
      <c r="C23" s="42">
        <f>MODELO!AH35</f>
        <v>217.79160000000002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651.04259999999999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72.45</v>
      </c>
      <c r="C26" s="42">
        <f>MODELO!AH38</f>
        <v>36.42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108.87</v>
      </c>
    </row>
    <row r="27" spans="1:10" x14ac:dyDescent="0.25">
      <c r="A27" s="46" t="s">
        <v>42</v>
      </c>
      <c r="B27" s="42">
        <f>AUTOMERCADO!AH39</f>
        <v>433.25099999999998</v>
      </c>
      <c r="C27" s="42">
        <f>MODELO!AH39</f>
        <v>217.79160000000002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651.04259999999999</v>
      </c>
    </row>
    <row r="28" spans="1:10" x14ac:dyDescent="0.25">
      <c r="A28" s="45" t="s">
        <v>43</v>
      </c>
      <c r="B28" s="42">
        <f>AUTOMERCADO!AH40</f>
        <v>78.02</v>
      </c>
      <c r="C28" s="42">
        <f>MODELO!AH40</f>
        <v>0</v>
      </c>
      <c r="D28" s="42">
        <f>EXQUISITECES!AH40</f>
        <v>0</v>
      </c>
      <c r="E28" s="42">
        <f>HOYADA!AH40</f>
        <v>28.62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106.64</v>
      </c>
    </row>
    <row r="29" spans="1:10" x14ac:dyDescent="0.25">
      <c r="A29" s="45" t="s">
        <v>44</v>
      </c>
      <c r="B29" s="42">
        <f>AUTOMERCADO!AH41</f>
        <v>475.14179999999999</v>
      </c>
      <c r="C29" s="42">
        <f>MODELO!AH41</f>
        <v>0</v>
      </c>
      <c r="D29" s="42">
        <f>EXQUISITECES!AH41</f>
        <v>0</v>
      </c>
      <c r="E29" s="42">
        <f>HOYADA!AH41</f>
        <v>170.8614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646.00319999999999</v>
      </c>
    </row>
    <row r="30" spans="1:10" x14ac:dyDescent="0.25">
      <c r="A30" s="45" t="s">
        <v>45</v>
      </c>
      <c r="B30" s="42">
        <f>AUTOMERCADO!AH42</f>
        <v>5.2</v>
      </c>
      <c r="C30" s="42">
        <f>MODELO!AH42</f>
        <v>20.84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12.6</v>
      </c>
      <c r="H30" s="42">
        <f>LAGUNETICA!AH42</f>
        <v>0</v>
      </c>
      <c r="I30" s="42">
        <f>SANANTONIO!AH42</f>
        <v>0</v>
      </c>
      <c r="J30" s="42">
        <f t="shared" si="0"/>
        <v>38.64</v>
      </c>
    </row>
    <row r="31" spans="1:10" x14ac:dyDescent="0.25">
      <c r="A31" s="45" t="s">
        <v>44</v>
      </c>
      <c r="B31" s="42">
        <f>AUTOMERCADO!AH43</f>
        <v>31.096000000000004</v>
      </c>
      <c r="C31" s="42">
        <f>MODELO!AH43</f>
        <v>124.62320000000001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75.347999999999999</v>
      </c>
      <c r="H31" s="42">
        <f>LAGUNETICA!AH43</f>
        <v>0</v>
      </c>
      <c r="I31" s="42">
        <f>SANANTONIO!AH43</f>
        <v>0</v>
      </c>
      <c r="J31" s="42">
        <f t="shared" si="0"/>
        <v>231.06720000000001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83.22</v>
      </c>
      <c r="C34" s="42">
        <f>MODELO!AH46</f>
        <v>20.84</v>
      </c>
      <c r="D34" s="42">
        <f>EXQUISITECES!AH46</f>
        <v>0</v>
      </c>
      <c r="E34" s="42">
        <f>HOYADA!AH46</f>
        <v>28.62</v>
      </c>
      <c r="F34" s="42">
        <f>FARMASTOP!AH46</f>
        <v>0</v>
      </c>
      <c r="G34" s="42">
        <f>BOCAS!AH46</f>
        <v>12.6</v>
      </c>
      <c r="H34" s="42">
        <f>LAGUNETICA!AH46</f>
        <v>0</v>
      </c>
      <c r="I34" s="42">
        <f>SANANTONIO!AH46</f>
        <v>0</v>
      </c>
      <c r="J34" s="42">
        <f t="shared" si="0"/>
        <v>145.28</v>
      </c>
    </row>
    <row r="35" spans="1:10" x14ac:dyDescent="0.25">
      <c r="A35" s="46" t="s">
        <v>48</v>
      </c>
      <c r="B35" s="42">
        <f>AUTOMERCADO!AH47</f>
        <v>506.23779999999999</v>
      </c>
      <c r="C35" s="42">
        <f>MODELO!AH47</f>
        <v>124.62320000000001</v>
      </c>
      <c r="D35" s="42">
        <f>EXQUISITECES!AH47</f>
        <v>0</v>
      </c>
      <c r="E35" s="42">
        <f>HOYADA!AH47</f>
        <v>170.8614</v>
      </c>
      <c r="F35" s="42">
        <f>FARMASTOP!AH47</f>
        <v>0</v>
      </c>
      <c r="G35" s="42">
        <f>BOCAS!AH47</f>
        <v>75.347999999999999</v>
      </c>
      <c r="H35" s="42">
        <f>LAGUNETICA!AH47</f>
        <v>0</v>
      </c>
      <c r="I35" s="42">
        <f>SANANTONIO!AH47</f>
        <v>0</v>
      </c>
      <c r="J35" s="42">
        <f t="shared" si="0"/>
        <v>877.07039999999995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26592.610000000004</v>
      </c>
      <c r="C37" s="42">
        <f>MODELO!AH49</f>
        <v>12718.11</v>
      </c>
      <c r="D37" s="42">
        <f>EXQUISITECES!AH49</f>
        <v>3695.8599999999997</v>
      </c>
      <c r="E37" s="42">
        <f>HOYADA!AH49</f>
        <v>0</v>
      </c>
      <c r="F37" s="42">
        <f>FARMASTOP!AH49</f>
        <v>1482.6999999999998</v>
      </c>
      <c r="G37" s="42">
        <f>BOCAS!AH49</f>
        <v>895.15</v>
      </c>
      <c r="H37" s="42">
        <f>LAGUNETICA!AH49</f>
        <v>7280.4600000000009</v>
      </c>
      <c r="I37" s="42">
        <f>SANANTONIO!AH49</f>
        <v>0</v>
      </c>
      <c r="J37" s="42">
        <f t="shared" si="0"/>
        <v>52664.89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1545.55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1545.55</v>
      </c>
    </row>
    <row r="41" spans="1:10" x14ac:dyDescent="0.25">
      <c r="A41" s="71" t="s">
        <v>18</v>
      </c>
      <c r="B41" s="42">
        <f>AUTOMERCADO!AH53</f>
        <v>2936.7</v>
      </c>
      <c r="C41" s="42">
        <f>MODELO!AH53</f>
        <v>2089.96</v>
      </c>
      <c r="D41" s="42">
        <f>EXQUISITECES!AH53</f>
        <v>553.30999999999995</v>
      </c>
      <c r="E41" s="42">
        <f>HOYADA!AH53</f>
        <v>0</v>
      </c>
      <c r="F41" s="42">
        <f>FARMASTOP!AH53</f>
        <v>0</v>
      </c>
      <c r="G41" s="42">
        <f>BOCAS!AH53</f>
        <v>227.25</v>
      </c>
      <c r="H41" s="42">
        <f>LAGUNETICA!AH53</f>
        <v>874.56</v>
      </c>
      <c r="I41" s="42">
        <f>SANANTONIO!AH53</f>
        <v>0</v>
      </c>
      <c r="J41" s="42">
        <f t="shared" si="0"/>
        <v>6681.7799999999988</v>
      </c>
    </row>
    <row r="42" spans="1:10" x14ac:dyDescent="0.25">
      <c r="A42" s="71" t="s">
        <v>114</v>
      </c>
      <c r="B42" s="42">
        <f>AUTOMERCADO!AH54</f>
        <v>443.11</v>
      </c>
      <c r="C42" s="42">
        <f>MODELO!AH54</f>
        <v>750.69</v>
      </c>
      <c r="D42" s="42">
        <f>EXQUISITECES!AH54</f>
        <v>0</v>
      </c>
      <c r="E42" s="42">
        <f>HOYADA!AH54</f>
        <v>1051.42</v>
      </c>
      <c r="F42" s="42">
        <f>FARMASTOP!AH54</f>
        <v>4.54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2249.7600000000002</v>
      </c>
    </row>
    <row r="43" spans="1:10" x14ac:dyDescent="0.25">
      <c r="A43" s="71" t="s">
        <v>52</v>
      </c>
      <c r="B43" s="42">
        <f>AUTOMERCADO!AH55</f>
        <v>1602.89</v>
      </c>
      <c r="C43" s="42">
        <f>MODELO!AH55</f>
        <v>452.01</v>
      </c>
      <c r="D43" s="42">
        <f>EXQUISITECES!AH55</f>
        <v>191.45</v>
      </c>
      <c r="E43" s="42">
        <f>HOYADA!AH55</f>
        <v>0</v>
      </c>
      <c r="F43" s="42">
        <f>FARMASTOP!AH55</f>
        <v>588.4</v>
      </c>
      <c r="G43" s="42">
        <f>BOCAS!AH55</f>
        <v>0</v>
      </c>
      <c r="H43" s="42">
        <f>LAGUNETICA!AH55</f>
        <v>194.35000000000002</v>
      </c>
      <c r="I43" s="42">
        <f>SANANTONIO!AH55</f>
        <v>0</v>
      </c>
      <c r="J43" s="42">
        <f t="shared" si="0"/>
        <v>3029.1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55.09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55.09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48011.268800000005</v>
      </c>
      <c r="C52" s="72">
        <f>MODELO!AH64</f>
        <v>28234.284799999998</v>
      </c>
      <c r="D52" s="72">
        <f>EXQUISITECES!AH64</f>
        <v>6846.3600000000006</v>
      </c>
      <c r="E52" s="72">
        <f>HOYADA!AH64</f>
        <v>4928.0414000000001</v>
      </c>
      <c r="F52" s="72">
        <f>FARMASTOP!AH64</f>
        <v>3190.1499999999996</v>
      </c>
      <c r="G52" s="72">
        <f>BOCAS!AH64</f>
        <v>1619.9780000000001</v>
      </c>
      <c r="H52" s="72">
        <f>LAGUNETICA!AH64</f>
        <v>14708.559999999998</v>
      </c>
      <c r="I52" s="72">
        <f>SANANTONIO!AH64</f>
        <v>0</v>
      </c>
      <c r="J52" s="72">
        <f t="shared" si="0"/>
        <v>107538.643</v>
      </c>
    </row>
    <row r="53" spans="1:10" x14ac:dyDescent="0.25">
      <c r="A53" s="54" t="s">
        <v>3</v>
      </c>
      <c r="B53" s="42">
        <f>B2</f>
        <v>47932.830000000009</v>
      </c>
      <c r="C53" s="42">
        <f t="shared" ref="C53:I53" si="1">C2</f>
        <v>28214.620000000003</v>
      </c>
      <c r="D53" s="42">
        <f t="shared" si="1"/>
        <v>6831.6100000000006</v>
      </c>
      <c r="E53" s="42">
        <f t="shared" si="1"/>
        <v>4918.8700000000008</v>
      </c>
      <c r="F53" s="42">
        <f t="shared" si="1"/>
        <v>3103.14</v>
      </c>
      <c r="G53" s="42">
        <f t="shared" si="1"/>
        <v>1611.76</v>
      </c>
      <c r="H53" s="42">
        <f t="shared" si="1"/>
        <v>14698.369999999999</v>
      </c>
      <c r="I53" s="42">
        <f t="shared" si="1"/>
        <v>0</v>
      </c>
      <c r="J53" s="42">
        <f>J2</f>
        <v>107311.2</v>
      </c>
    </row>
    <row r="54" spans="1:10" x14ac:dyDescent="0.25">
      <c r="A54" s="56" t="s">
        <v>95</v>
      </c>
      <c r="B54" s="42">
        <f>+B52-B53</f>
        <v>78.438799999996263</v>
      </c>
      <c r="C54" s="42">
        <f t="shared" ref="C54:I54" si="2">+C52-C53</f>
        <v>19.664799999995012</v>
      </c>
      <c r="D54" s="42">
        <f t="shared" si="2"/>
        <v>14.75</v>
      </c>
      <c r="E54" s="42">
        <f t="shared" si="2"/>
        <v>9.1713999999992666</v>
      </c>
      <c r="F54" s="42">
        <f t="shared" si="2"/>
        <v>87.009999999999764</v>
      </c>
      <c r="G54" s="42">
        <f t="shared" si="2"/>
        <v>8.2180000000000746</v>
      </c>
      <c r="H54" s="42">
        <f t="shared" si="2"/>
        <v>10.18999999999869</v>
      </c>
      <c r="I54" s="42">
        <f t="shared" si="2"/>
        <v>0</v>
      </c>
      <c r="J54" s="42">
        <f>+J52-J53</f>
        <v>227.4429999999993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3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6.09</v>
      </c>
      <c r="C8" s="1" t="s">
        <v>38</v>
      </c>
      <c r="D8" s="2">
        <v>6.07</v>
      </c>
    </row>
    <row r="9" spans="1:36" x14ac:dyDescent="0.25">
      <c r="A9" s="1" t="s">
        <v>22</v>
      </c>
      <c r="B9" s="23">
        <v>5.98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56</v>
      </c>
      <c r="H11" s="5" t="s">
        <v>60</v>
      </c>
      <c r="I11" s="5" t="s">
        <v>62</v>
      </c>
      <c r="J11" s="5" t="s">
        <v>64</v>
      </c>
      <c r="K11" s="5" t="s">
        <v>80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654.41999999999996</v>
      </c>
      <c r="C12" s="25">
        <v>5289.75</v>
      </c>
      <c r="D12" s="25">
        <v>4775.51</v>
      </c>
      <c r="E12" s="25">
        <v>4905.07</v>
      </c>
      <c r="F12" s="25">
        <v>7072.68</v>
      </c>
      <c r="G12" s="25">
        <v>6983.25</v>
      </c>
      <c r="H12" s="25">
        <v>10284.450000000001</v>
      </c>
      <c r="I12" s="25">
        <v>5329.76</v>
      </c>
      <c r="J12" s="25">
        <v>1851.79</v>
      </c>
      <c r="K12" s="25">
        <v>786.15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47932.830000000009</v>
      </c>
      <c r="AI12" s="25">
        <v>47493.99</v>
      </c>
      <c r="AJ12" s="66">
        <f>+AI12-AH12</f>
        <v>-438.84000000001106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33</v>
      </c>
      <c r="C15" s="22">
        <v>183.5</v>
      </c>
      <c r="D15" s="22">
        <v>32</v>
      </c>
      <c r="E15" s="22">
        <v>45.5</v>
      </c>
      <c r="F15" s="22">
        <v>101</v>
      </c>
      <c r="G15" s="22"/>
      <c r="H15" s="22">
        <v>401</v>
      </c>
      <c r="I15" s="22">
        <v>26.5</v>
      </c>
      <c r="J15" s="22"/>
      <c r="K15" s="22">
        <v>52.5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875</v>
      </c>
    </row>
    <row r="16" spans="1:36" s="31" customFormat="1" x14ac:dyDescent="0.25">
      <c r="A16" s="29" t="s">
        <v>20</v>
      </c>
      <c r="B16" s="30"/>
      <c r="C16" s="30"/>
      <c r="D16" s="30"/>
      <c r="E16" s="30">
        <v>198</v>
      </c>
      <c r="F16" s="30">
        <v>65</v>
      </c>
      <c r="G16" s="30">
        <v>342</v>
      </c>
      <c r="H16" s="30">
        <v>217</v>
      </c>
      <c r="I16" s="30">
        <v>6</v>
      </c>
      <c r="J16" s="30">
        <v>22</v>
      </c>
      <c r="K16" s="30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865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1205.82</v>
      </c>
      <c r="F17" s="21">
        <f t="shared" si="2"/>
        <v>395.84999999999997</v>
      </c>
      <c r="G17" s="21">
        <f t="shared" si="2"/>
        <v>2082.7799999999997</v>
      </c>
      <c r="H17" s="21">
        <f t="shared" si="2"/>
        <v>1321.53</v>
      </c>
      <c r="I17" s="21">
        <f t="shared" si="2"/>
        <v>36.54</v>
      </c>
      <c r="J17" s="21">
        <f t="shared" si="2"/>
        <v>133.97999999999999</v>
      </c>
      <c r="K17" s="21">
        <f t="shared" si="2"/>
        <v>91.35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5267.8499999999995</v>
      </c>
    </row>
    <row r="18" spans="1:36" s="31" customFormat="1" x14ac:dyDescent="0.25">
      <c r="A18" s="29" t="s">
        <v>23</v>
      </c>
      <c r="B18" s="32">
        <v>6</v>
      </c>
      <c r="C18" s="32">
        <v>382</v>
      </c>
      <c r="D18" s="32">
        <v>180</v>
      </c>
      <c r="E18" s="32">
        <v>163</v>
      </c>
      <c r="F18" s="32">
        <v>141</v>
      </c>
      <c r="G18" s="32">
        <v>208</v>
      </c>
      <c r="H18" s="32">
        <v>198</v>
      </c>
      <c r="I18" s="32">
        <v>84</v>
      </c>
      <c r="J18" s="32">
        <v>191</v>
      </c>
      <c r="K18" s="32">
        <v>1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1554</v>
      </c>
      <c r="AJ18" s="67"/>
    </row>
    <row r="19" spans="1:36" customFormat="1" x14ac:dyDescent="0.25">
      <c r="A19" s="45" t="s">
        <v>27</v>
      </c>
      <c r="B19" s="21">
        <f>B18*$B$9</f>
        <v>35.880000000000003</v>
      </c>
      <c r="C19" s="21">
        <f t="shared" ref="C19:L19" si="5">C18*$B$9</f>
        <v>2284.36</v>
      </c>
      <c r="D19" s="21">
        <f t="shared" si="5"/>
        <v>1076.4000000000001</v>
      </c>
      <c r="E19" s="21">
        <f t="shared" si="5"/>
        <v>974.74000000000012</v>
      </c>
      <c r="F19" s="21">
        <f t="shared" si="5"/>
        <v>843.18000000000006</v>
      </c>
      <c r="G19" s="21">
        <f t="shared" si="5"/>
        <v>1243.8400000000001</v>
      </c>
      <c r="H19" s="21">
        <f t="shared" si="5"/>
        <v>1184.0400000000002</v>
      </c>
      <c r="I19" s="21">
        <f t="shared" si="5"/>
        <v>502.32000000000005</v>
      </c>
      <c r="J19" s="21">
        <f t="shared" si="5"/>
        <v>1142.18</v>
      </c>
      <c r="K19" s="21">
        <f t="shared" si="5"/>
        <v>5.98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9292.92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</v>
      </c>
      <c r="C22" s="19">
        <f t="shared" ref="C22:L22" si="11">+C16+C18+C20</f>
        <v>382</v>
      </c>
      <c r="D22" s="19">
        <f t="shared" si="11"/>
        <v>180</v>
      </c>
      <c r="E22" s="19">
        <f t="shared" si="11"/>
        <v>361</v>
      </c>
      <c r="F22" s="19">
        <f t="shared" si="11"/>
        <v>206</v>
      </c>
      <c r="G22" s="19">
        <f t="shared" si="11"/>
        <v>550</v>
      </c>
      <c r="H22" s="19">
        <f t="shared" si="11"/>
        <v>415</v>
      </c>
      <c r="I22" s="19">
        <f t="shared" si="11"/>
        <v>90</v>
      </c>
      <c r="J22" s="19">
        <f t="shared" si="11"/>
        <v>213</v>
      </c>
      <c r="K22" s="19">
        <f t="shared" si="11"/>
        <v>16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2419</v>
      </c>
    </row>
    <row r="23" spans="1:36" customFormat="1" x14ac:dyDescent="0.25">
      <c r="A23" s="46" t="s">
        <v>26</v>
      </c>
      <c r="B23" s="18">
        <f>+B17+B19+B21</f>
        <v>35.880000000000003</v>
      </c>
      <c r="C23" s="18">
        <f t="shared" ref="C23:L23" si="14">+C17+C19+C21</f>
        <v>2284.36</v>
      </c>
      <c r="D23" s="18">
        <f t="shared" si="14"/>
        <v>1076.4000000000001</v>
      </c>
      <c r="E23" s="18">
        <f t="shared" si="14"/>
        <v>2180.56</v>
      </c>
      <c r="F23" s="18">
        <f t="shared" si="14"/>
        <v>1239.03</v>
      </c>
      <c r="G23" s="18">
        <f t="shared" si="14"/>
        <v>3326.62</v>
      </c>
      <c r="H23" s="18">
        <f t="shared" si="14"/>
        <v>2505.5700000000002</v>
      </c>
      <c r="I23" s="18">
        <f t="shared" si="14"/>
        <v>538.86</v>
      </c>
      <c r="J23" s="18">
        <f t="shared" si="14"/>
        <v>1276.1600000000001</v>
      </c>
      <c r="K23" s="18">
        <f t="shared" si="14"/>
        <v>97.33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14560.77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10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60.7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60.7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10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60.7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60.7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/>
      <c r="D34" s="37"/>
      <c r="E34" s="37">
        <v>22.45</v>
      </c>
      <c r="F34" s="37"/>
      <c r="G34" s="37"/>
      <c r="H34" s="37">
        <v>50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72.45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134.251</v>
      </c>
      <c r="F35" s="21">
        <f t="shared" si="33"/>
        <v>0</v>
      </c>
      <c r="G35" s="21">
        <f t="shared" si="33"/>
        <v>0</v>
      </c>
      <c r="H35" s="21">
        <f t="shared" si="33"/>
        <v>299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433.25099999999998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22.45</v>
      </c>
      <c r="F38" s="19">
        <f t="shared" si="39"/>
        <v>0</v>
      </c>
      <c r="G38" s="19">
        <f t="shared" si="39"/>
        <v>0</v>
      </c>
      <c r="H38" s="19">
        <f t="shared" si="39"/>
        <v>50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72.45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134.251</v>
      </c>
      <c r="F39" s="18">
        <f t="shared" si="42"/>
        <v>0</v>
      </c>
      <c r="G39" s="18">
        <f t="shared" si="42"/>
        <v>0</v>
      </c>
      <c r="H39" s="18">
        <f t="shared" si="42"/>
        <v>299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433.25099999999998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>
        <v>78.02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78.02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475.14179999999999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475.14179999999999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>
        <v>5.2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5.2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31.096000000000004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31.096000000000004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78.02</v>
      </c>
      <c r="I46" s="19">
        <f t="shared" si="54"/>
        <v>0</v>
      </c>
      <c r="J46" s="19">
        <f t="shared" si="54"/>
        <v>0</v>
      </c>
      <c r="K46" s="19">
        <f t="shared" si="54"/>
        <v>5.2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83.22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475.14179999999999</v>
      </c>
      <c r="I47" s="18">
        <f t="shared" si="57"/>
        <v>0</v>
      </c>
      <c r="J47" s="18">
        <f t="shared" si="57"/>
        <v>0</v>
      </c>
      <c r="K47" s="18">
        <f t="shared" si="57"/>
        <v>31.096000000000004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506.23779999999999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555.55999999999995</v>
      </c>
      <c r="C49" s="43">
        <v>2511.79</v>
      </c>
      <c r="D49" s="43">
        <v>2466.0500000000002</v>
      </c>
      <c r="E49" s="43">
        <v>2060.98</v>
      </c>
      <c r="F49" s="43">
        <v>4007.02</v>
      </c>
      <c r="G49" s="43">
        <v>3316.12</v>
      </c>
      <c r="H49" s="43">
        <v>6061.79</v>
      </c>
      <c r="I49" s="43">
        <v>4517.5600000000004</v>
      </c>
      <c r="J49" s="43">
        <v>603.66</v>
      </c>
      <c r="K49" s="43">
        <v>492.08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26592.610000000004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29.99</v>
      </c>
      <c r="C53" s="43">
        <v>125.18</v>
      </c>
      <c r="D53" s="43">
        <v>474.95</v>
      </c>
      <c r="E53" s="43">
        <v>464.27</v>
      </c>
      <c r="F53" s="43">
        <v>1009.97</v>
      </c>
      <c r="G53" s="43">
        <v>344.01</v>
      </c>
      <c r="H53" s="43">
        <v>452.04</v>
      </c>
      <c r="I53" s="43"/>
      <c r="J53" s="43"/>
      <c r="K53" s="43">
        <v>36.29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2936.7</v>
      </c>
    </row>
    <row r="54" spans="1:34" x14ac:dyDescent="0.25">
      <c r="A54" s="17" t="s">
        <v>114</v>
      </c>
      <c r="B54" s="43"/>
      <c r="C54" s="43">
        <v>6.09</v>
      </c>
      <c r="D54" s="43"/>
      <c r="E54" s="43"/>
      <c r="F54" s="43">
        <v>188.07</v>
      </c>
      <c r="G54" s="43"/>
      <c r="H54" s="43"/>
      <c r="I54" s="43">
        <v>248.95</v>
      </c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443.11</v>
      </c>
    </row>
    <row r="55" spans="1:34" x14ac:dyDescent="0.25">
      <c r="A55" s="17" t="s">
        <v>52</v>
      </c>
      <c r="B55" s="43"/>
      <c r="C55" s="43">
        <v>182.74</v>
      </c>
      <c r="D55" s="43">
        <v>734.52</v>
      </c>
      <c r="E55" s="43">
        <v>31.02</v>
      </c>
      <c r="F55" s="43">
        <v>470.35</v>
      </c>
      <c r="G55" s="43"/>
      <c r="H55" s="43">
        <v>92.06</v>
      </c>
      <c r="I55" s="43"/>
      <c r="J55" s="43"/>
      <c r="K55" s="43">
        <v>92.2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1602.89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654.42999999999995</v>
      </c>
      <c r="C64" s="51">
        <f t="shared" ref="C64:AG64" si="61">+C15+C23+C31+C39+C47+C48+C49+C50+C51+C52+C53+C54+C55+C56+C57+C58+C59+C60+C61+C62+C63</f>
        <v>5293.66</v>
      </c>
      <c r="D64" s="51">
        <f t="shared" si="61"/>
        <v>4783.92</v>
      </c>
      <c r="E64" s="51">
        <f t="shared" si="61"/>
        <v>4916.5810000000001</v>
      </c>
      <c r="F64" s="51">
        <f t="shared" si="61"/>
        <v>7076.14</v>
      </c>
      <c r="G64" s="51">
        <f t="shared" si="61"/>
        <v>6986.75</v>
      </c>
      <c r="H64" s="51">
        <f t="shared" si="61"/>
        <v>10286.6018</v>
      </c>
      <c r="I64" s="51">
        <f t="shared" si="61"/>
        <v>5331.87</v>
      </c>
      <c r="J64" s="51">
        <f t="shared" si="61"/>
        <v>1879.8200000000002</v>
      </c>
      <c r="K64" s="51">
        <f t="shared" si="61"/>
        <v>801.49599999999998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48011.268800000005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1 N</v>
      </c>
      <c r="F66" s="53" t="str">
        <f t="shared" si="62"/>
        <v>CAJA 3 N</v>
      </c>
      <c r="G66" s="53" t="str">
        <f t="shared" si="62"/>
        <v>CAJA 2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6 N</v>
      </c>
      <c r="K66" s="53" t="str">
        <f t="shared" si="62"/>
        <v>CAJA 14 N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654.41999999999996</v>
      </c>
      <c r="C67" s="55">
        <f t="shared" ref="C67:L67" si="63">C12</f>
        <v>5289.75</v>
      </c>
      <c r="D67" s="55">
        <f t="shared" si="63"/>
        <v>4775.51</v>
      </c>
      <c r="E67" s="55">
        <f t="shared" si="63"/>
        <v>4905.07</v>
      </c>
      <c r="F67" s="55">
        <f t="shared" si="63"/>
        <v>7072.68</v>
      </c>
      <c r="G67" s="55">
        <f t="shared" si="63"/>
        <v>6983.25</v>
      </c>
      <c r="H67" s="55">
        <f t="shared" si="63"/>
        <v>10284.450000000001</v>
      </c>
      <c r="I67" s="55">
        <f t="shared" si="63"/>
        <v>5329.76</v>
      </c>
      <c r="J67" s="55">
        <f t="shared" si="63"/>
        <v>1851.79</v>
      </c>
      <c r="K67" s="55">
        <f t="shared" si="63"/>
        <v>786.15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47932.830000000009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654.41999999999996</v>
      </c>
      <c r="C69" s="57">
        <f t="shared" ref="C69:L69" si="67">+C67+C68</f>
        <v>5289.75</v>
      </c>
      <c r="D69" s="57">
        <f t="shared" si="67"/>
        <v>4775.51</v>
      </c>
      <c r="E69" s="57">
        <f t="shared" si="67"/>
        <v>4905.07</v>
      </c>
      <c r="F69" s="57">
        <f t="shared" si="67"/>
        <v>7072.68</v>
      </c>
      <c r="G69" s="57">
        <f t="shared" si="67"/>
        <v>6983.25</v>
      </c>
      <c r="H69" s="57">
        <f t="shared" si="67"/>
        <v>10284.450000000001</v>
      </c>
      <c r="I69" s="57">
        <f t="shared" si="67"/>
        <v>5329.76</v>
      </c>
      <c r="J69" s="57">
        <f t="shared" si="67"/>
        <v>1851.79</v>
      </c>
      <c r="K69" s="57">
        <f t="shared" si="67"/>
        <v>786.15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47932.830000000009</v>
      </c>
    </row>
    <row r="70" spans="1:34" customFormat="1" ht="15" customHeight="1" x14ac:dyDescent="0.25">
      <c r="A70" s="56" t="s">
        <v>95</v>
      </c>
      <c r="B70" s="55">
        <f t="shared" ref="B70:L70" si="69">+B64-B69</f>
        <v>9.9999999999909051E-3</v>
      </c>
      <c r="C70" s="55">
        <f t="shared" si="69"/>
        <v>3.9099999999998545</v>
      </c>
      <c r="D70" s="55">
        <f t="shared" si="69"/>
        <v>8.4099999999998545</v>
      </c>
      <c r="E70" s="55">
        <f t="shared" si="69"/>
        <v>11.511000000000422</v>
      </c>
      <c r="F70" s="55">
        <f t="shared" si="69"/>
        <v>3.4600000000000364</v>
      </c>
      <c r="G70" s="55">
        <f t="shared" si="69"/>
        <v>3.5</v>
      </c>
      <c r="H70" s="55">
        <f t="shared" si="69"/>
        <v>2.1517999999996391</v>
      </c>
      <c r="I70" s="55">
        <f t="shared" si="69"/>
        <v>2.1099999999996726</v>
      </c>
      <c r="J70" s="55">
        <f t="shared" si="69"/>
        <v>28.0300000000002</v>
      </c>
      <c r="K70" s="55">
        <f t="shared" si="69"/>
        <v>15.346000000000004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78.438799999999674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 t="s">
        <v>126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6.09</v>
      </c>
      <c r="C8" s="1" t="s">
        <v>38</v>
      </c>
      <c r="D8" s="2"/>
    </row>
    <row r="9" spans="1:36" x14ac:dyDescent="0.25">
      <c r="A9" s="1" t="s">
        <v>22</v>
      </c>
      <c r="B9" s="23">
        <v>5.98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3132.75</v>
      </c>
      <c r="C12" s="25">
        <v>2373.14</v>
      </c>
      <c r="D12" s="25">
        <v>327.99</v>
      </c>
      <c r="E12" s="25">
        <v>1397.45</v>
      </c>
      <c r="F12" s="25">
        <v>969.28</v>
      </c>
      <c r="G12" s="25">
        <v>4498.21</v>
      </c>
      <c r="H12" s="25">
        <v>4074.16</v>
      </c>
      <c r="I12" s="25">
        <v>3794.63</v>
      </c>
      <c r="J12" s="25">
        <v>2689.04</v>
      </c>
      <c r="K12" s="25">
        <v>2587.34</v>
      </c>
      <c r="L12" s="25">
        <v>812.2</v>
      </c>
      <c r="M12" s="25">
        <v>1558.43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28214.620000000003</v>
      </c>
      <c r="AI12" s="25"/>
      <c r="AJ12" s="66">
        <f>+AI12-AH12</f>
        <v>-28214.620000000003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128.5</v>
      </c>
      <c r="C15" s="22">
        <v>177</v>
      </c>
      <c r="D15" s="22">
        <v>35</v>
      </c>
      <c r="E15" s="22">
        <v>10.5</v>
      </c>
      <c r="F15" s="22">
        <v>107</v>
      </c>
      <c r="G15" s="22">
        <v>95.5</v>
      </c>
      <c r="H15" s="22">
        <v>17</v>
      </c>
      <c r="I15" s="22">
        <v>46</v>
      </c>
      <c r="J15" s="22">
        <v>264</v>
      </c>
      <c r="K15" s="22">
        <v>77.5</v>
      </c>
      <c r="L15" s="22">
        <v>79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1037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162</v>
      </c>
      <c r="H16" s="30">
        <v>130</v>
      </c>
      <c r="I16" s="30">
        <v>173</v>
      </c>
      <c r="J16" s="30">
        <v>8</v>
      </c>
      <c r="K16" s="30">
        <v>66</v>
      </c>
      <c r="L16" s="30">
        <v>74</v>
      </c>
      <c r="M16" s="30">
        <v>79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692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986.57999999999993</v>
      </c>
      <c r="H17" s="21">
        <f t="shared" si="2"/>
        <v>791.69999999999993</v>
      </c>
      <c r="I17" s="21">
        <f t="shared" si="2"/>
        <v>1053.57</v>
      </c>
      <c r="J17" s="21">
        <f t="shared" si="2"/>
        <v>48.72</v>
      </c>
      <c r="K17" s="21">
        <f t="shared" si="2"/>
        <v>401.94</v>
      </c>
      <c r="L17" s="21">
        <f t="shared" si="2"/>
        <v>450.65999999999997</v>
      </c>
      <c r="M17" s="21">
        <f t="shared" si="2"/>
        <v>481.11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4214.2799999999988</v>
      </c>
    </row>
    <row r="18" spans="1:36" s="31" customFormat="1" x14ac:dyDescent="0.25">
      <c r="A18" s="29" t="s">
        <v>23</v>
      </c>
      <c r="B18" s="32">
        <v>198</v>
      </c>
      <c r="C18" s="32">
        <v>84</v>
      </c>
      <c r="D18" s="32">
        <v>18</v>
      </c>
      <c r="E18" s="32">
        <v>35</v>
      </c>
      <c r="F18" s="32">
        <v>22</v>
      </c>
      <c r="G18" s="32">
        <v>122</v>
      </c>
      <c r="H18" s="32">
        <v>106</v>
      </c>
      <c r="I18" s="32">
        <v>69</v>
      </c>
      <c r="J18" s="32">
        <v>89</v>
      </c>
      <c r="K18" s="32">
        <v>73</v>
      </c>
      <c r="L18" s="32"/>
      <c r="M18" s="32">
        <v>25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841</v>
      </c>
      <c r="AJ18" s="67"/>
    </row>
    <row r="19" spans="1:36" customFormat="1" x14ac:dyDescent="0.25">
      <c r="A19" s="45" t="s">
        <v>27</v>
      </c>
      <c r="B19" s="21">
        <f>B18*$B$9</f>
        <v>1184.0400000000002</v>
      </c>
      <c r="C19" s="21">
        <f t="shared" ref="C19:AG19" si="3">C18*$B$9</f>
        <v>502.32000000000005</v>
      </c>
      <c r="D19" s="21">
        <f t="shared" si="3"/>
        <v>107.64000000000001</v>
      </c>
      <c r="E19" s="21">
        <f t="shared" si="3"/>
        <v>209.3</v>
      </c>
      <c r="F19" s="21">
        <f t="shared" si="3"/>
        <v>131.56</v>
      </c>
      <c r="G19" s="21">
        <f t="shared" si="3"/>
        <v>729.56000000000006</v>
      </c>
      <c r="H19" s="21">
        <f t="shared" si="3"/>
        <v>633.88</v>
      </c>
      <c r="I19" s="21">
        <f t="shared" si="3"/>
        <v>412.62</v>
      </c>
      <c r="J19" s="21">
        <f t="shared" si="3"/>
        <v>532.22</v>
      </c>
      <c r="K19" s="21">
        <f t="shared" si="3"/>
        <v>436.54</v>
      </c>
      <c r="L19" s="21">
        <f t="shared" si="3"/>
        <v>0</v>
      </c>
      <c r="M19" s="21">
        <f t="shared" si="3"/>
        <v>149.5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5029.18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198</v>
      </c>
      <c r="C22" s="19">
        <f t="shared" ref="C22:AG23" si="5">+C16+C18+C20</f>
        <v>84</v>
      </c>
      <c r="D22" s="19">
        <f t="shared" si="5"/>
        <v>18</v>
      </c>
      <c r="E22" s="19">
        <f t="shared" si="5"/>
        <v>35</v>
      </c>
      <c r="F22" s="19">
        <f t="shared" si="5"/>
        <v>22</v>
      </c>
      <c r="G22" s="19">
        <f t="shared" si="5"/>
        <v>284</v>
      </c>
      <c r="H22" s="19">
        <f t="shared" si="5"/>
        <v>236</v>
      </c>
      <c r="I22" s="19">
        <f t="shared" si="5"/>
        <v>242</v>
      </c>
      <c r="J22" s="19">
        <f t="shared" si="5"/>
        <v>97</v>
      </c>
      <c r="K22" s="19">
        <f t="shared" si="5"/>
        <v>139</v>
      </c>
      <c r="L22" s="19">
        <f t="shared" si="5"/>
        <v>74</v>
      </c>
      <c r="M22" s="19">
        <f t="shared" si="5"/>
        <v>104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1533</v>
      </c>
    </row>
    <row r="23" spans="1:36" customFormat="1" x14ac:dyDescent="0.25">
      <c r="A23" s="46" t="s">
        <v>26</v>
      </c>
      <c r="B23" s="18">
        <f>+B17+B19+B21</f>
        <v>1184.0400000000002</v>
      </c>
      <c r="C23" s="18">
        <f t="shared" si="5"/>
        <v>502.32000000000005</v>
      </c>
      <c r="D23" s="18">
        <f t="shared" si="5"/>
        <v>107.64000000000001</v>
      </c>
      <c r="E23" s="18">
        <f t="shared" si="5"/>
        <v>209.3</v>
      </c>
      <c r="F23" s="18">
        <f t="shared" si="5"/>
        <v>131.56</v>
      </c>
      <c r="G23" s="18">
        <f t="shared" si="5"/>
        <v>1716.1399999999999</v>
      </c>
      <c r="H23" s="18">
        <f t="shared" si="5"/>
        <v>1425.58</v>
      </c>
      <c r="I23" s="18">
        <f t="shared" si="5"/>
        <v>1466.19</v>
      </c>
      <c r="J23" s="18">
        <f t="shared" si="5"/>
        <v>580.94000000000005</v>
      </c>
      <c r="K23" s="18">
        <f t="shared" si="5"/>
        <v>838.48</v>
      </c>
      <c r="L23" s="18">
        <f t="shared" si="5"/>
        <v>450.65999999999997</v>
      </c>
      <c r="M23" s="18">
        <f t="shared" si="5"/>
        <v>630.61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9243.4600000000009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>
        <v>25</v>
      </c>
      <c r="H34" s="37"/>
      <c r="I34" s="37"/>
      <c r="J34" s="37"/>
      <c r="K34" s="37">
        <v>11.42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36.42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149.5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68.291600000000003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217.79160000000002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25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11.42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36.42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149.5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68.291600000000003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217.79160000000002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>
        <v>20.84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20.84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124.62320000000001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124.62320000000001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20.84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20.84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124.62320000000001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124.62320000000001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1694.56</v>
      </c>
      <c r="C49" s="43">
        <v>1543.47</v>
      </c>
      <c r="D49" s="43">
        <v>46.94</v>
      </c>
      <c r="E49" s="43">
        <v>460.64</v>
      </c>
      <c r="F49" s="43">
        <v>536.51</v>
      </c>
      <c r="G49" s="43">
        <v>2098.37</v>
      </c>
      <c r="H49" s="43">
        <v>2064.14</v>
      </c>
      <c r="I49" s="43">
        <v>1739.82</v>
      </c>
      <c r="J49" s="43"/>
      <c r="K49" s="43">
        <v>1449.95</v>
      </c>
      <c r="L49" s="43">
        <v>264.76</v>
      </c>
      <c r="M49" s="44">
        <v>818.95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12718.11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/>
      <c r="G52" s="43"/>
      <c r="H52" s="43"/>
      <c r="I52" s="43"/>
      <c r="J52" s="43">
        <v>1545.55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1545.55</v>
      </c>
    </row>
    <row r="53" spans="1:34" x14ac:dyDescent="0.25">
      <c r="A53" s="17" t="s">
        <v>18</v>
      </c>
      <c r="B53" s="43">
        <v>96.35</v>
      </c>
      <c r="C53" s="43">
        <v>147.88</v>
      </c>
      <c r="D53" s="43">
        <v>22.27</v>
      </c>
      <c r="E53" s="43"/>
      <c r="F53" s="43">
        <v>194.73</v>
      </c>
      <c r="G53" s="43">
        <v>446.49</v>
      </c>
      <c r="H53" s="43">
        <v>365.74</v>
      </c>
      <c r="I53" s="43">
        <v>471.54</v>
      </c>
      <c r="J53" s="43">
        <v>243.51</v>
      </c>
      <c r="K53" s="43"/>
      <c r="L53" s="43">
        <v>17.899999999999999</v>
      </c>
      <c r="M53" s="44">
        <v>83.55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2089.96</v>
      </c>
    </row>
    <row r="54" spans="1:34" x14ac:dyDescent="0.25">
      <c r="A54" s="17" t="s">
        <v>114</v>
      </c>
      <c r="B54" s="43"/>
      <c r="C54" s="43"/>
      <c r="D54" s="43"/>
      <c r="E54" s="43">
        <v>712.9</v>
      </c>
      <c r="F54" s="43"/>
      <c r="G54" s="43"/>
      <c r="H54" s="43">
        <v>7.2</v>
      </c>
      <c r="I54" s="43"/>
      <c r="J54" s="43"/>
      <c r="K54" s="43">
        <v>30.59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750.69</v>
      </c>
    </row>
    <row r="55" spans="1:34" x14ac:dyDescent="0.25">
      <c r="A55" s="17" t="s">
        <v>52</v>
      </c>
      <c r="B55" s="43">
        <v>29.57</v>
      </c>
      <c r="C55" s="43">
        <v>7.01</v>
      </c>
      <c r="D55" s="43">
        <v>116.49</v>
      </c>
      <c r="E55" s="43">
        <v>4</v>
      </c>
      <c r="F55" s="43"/>
      <c r="G55" s="43"/>
      <c r="H55" s="43">
        <v>195.62</v>
      </c>
      <c r="I55" s="43">
        <v>71.17</v>
      </c>
      <c r="J55" s="43"/>
      <c r="K55" s="43"/>
      <c r="L55" s="43"/>
      <c r="M55" s="44">
        <v>28.15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452.01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>
        <v>55.09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55.09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3133.0200000000004</v>
      </c>
      <c r="C64" s="51">
        <f t="shared" ref="C64:AG64" si="21">+C15+C23+C31+C39+C47+C48+C49+C50+C51+C52+C53+C54+C55+C56+C57+C58+C59+C60+C61+C62+C63</f>
        <v>2377.6800000000003</v>
      </c>
      <c r="D64" s="51">
        <f t="shared" si="21"/>
        <v>328.34000000000003</v>
      </c>
      <c r="E64" s="51">
        <f t="shared" si="21"/>
        <v>1397.3400000000001</v>
      </c>
      <c r="F64" s="51">
        <f t="shared" si="21"/>
        <v>969.8</v>
      </c>
      <c r="G64" s="51">
        <f t="shared" si="21"/>
        <v>4506</v>
      </c>
      <c r="H64" s="51">
        <f t="shared" si="21"/>
        <v>4075.2799999999997</v>
      </c>
      <c r="I64" s="51">
        <f t="shared" si="21"/>
        <v>3794.7200000000003</v>
      </c>
      <c r="J64" s="51">
        <f t="shared" si="21"/>
        <v>2689.09</v>
      </c>
      <c r="K64" s="51">
        <f t="shared" si="21"/>
        <v>2589.4348</v>
      </c>
      <c r="L64" s="51">
        <f t="shared" si="21"/>
        <v>812.31999999999994</v>
      </c>
      <c r="M64" s="51">
        <f t="shared" si="21"/>
        <v>1561.26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28234.284799999998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 t="str">
        <f t="shared" si="22"/>
        <v>CAJA 9 N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3132.75</v>
      </c>
      <c r="C67" s="55">
        <f t="shared" ref="C67:L67" si="23">C12</f>
        <v>2373.14</v>
      </c>
      <c r="D67" s="55">
        <f t="shared" si="23"/>
        <v>327.99</v>
      </c>
      <c r="E67" s="55">
        <f t="shared" si="23"/>
        <v>1397.45</v>
      </c>
      <c r="F67" s="55">
        <f t="shared" si="23"/>
        <v>969.28</v>
      </c>
      <c r="G67" s="55">
        <f t="shared" si="23"/>
        <v>4498.21</v>
      </c>
      <c r="H67" s="55">
        <f t="shared" si="23"/>
        <v>4074.16</v>
      </c>
      <c r="I67" s="55">
        <f t="shared" si="23"/>
        <v>3794.63</v>
      </c>
      <c r="J67" s="55">
        <f t="shared" si="23"/>
        <v>2689.04</v>
      </c>
      <c r="K67" s="55">
        <f t="shared" si="23"/>
        <v>2587.34</v>
      </c>
      <c r="L67" s="55">
        <f t="shared" si="23"/>
        <v>812.2</v>
      </c>
      <c r="M67" s="55">
        <f t="shared" si="22"/>
        <v>1558.43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28214.620000000003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3132.75</v>
      </c>
      <c r="C69" s="57">
        <f t="shared" ref="C69:AG69" si="25">+C67+C68</f>
        <v>2373.14</v>
      </c>
      <c r="D69" s="57">
        <f t="shared" si="25"/>
        <v>327.99</v>
      </c>
      <c r="E69" s="57">
        <f t="shared" si="25"/>
        <v>1397.45</v>
      </c>
      <c r="F69" s="57">
        <f t="shared" si="25"/>
        <v>969.28</v>
      </c>
      <c r="G69" s="57">
        <f t="shared" si="25"/>
        <v>4498.21</v>
      </c>
      <c r="H69" s="57">
        <f t="shared" si="25"/>
        <v>4074.16</v>
      </c>
      <c r="I69" s="57">
        <f t="shared" si="25"/>
        <v>3794.63</v>
      </c>
      <c r="J69" s="57">
        <f t="shared" si="25"/>
        <v>2689.04</v>
      </c>
      <c r="K69" s="57">
        <f t="shared" si="25"/>
        <v>2587.34</v>
      </c>
      <c r="L69" s="57">
        <f t="shared" si="25"/>
        <v>812.2</v>
      </c>
      <c r="M69" s="57">
        <f t="shared" si="25"/>
        <v>1558.43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28214.620000000003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0.27000000000043656</v>
      </c>
      <c r="C70" s="55">
        <f t="shared" si="26"/>
        <v>4.5400000000004184</v>
      </c>
      <c r="D70" s="55">
        <f t="shared" si="26"/>
        <v>0.35000000000002274</v>
      </c>
      <c r="E70" s="55">
        <f t="shared" si="26"/>
        <v>-0.10999999999989996</v>
      </c>
      <c r="F70" s="55">
        <f t="shared" si="26"/>
        <v>0.51999999999998181</v>
      </c>
      <c r="G70" s="55">
        <f t="shared" si="26"/>
        <v>7.7899999999999636</v>
      </c>
      <c r="H70" s="55">
        <f t="shared" si="26"/>
        <v>1.1199999999998909</v>
      </c>
      <c r="I70" s="55">
        <f t="shared" si="26"/>
        <v>9.0000000000145519E-2</v>
      </c>
      <c r="J70" s="55">
        <f t="shared" si="26"/>
        <v>5.0000000000181899E-2</v>
      </c>
      <c r="K70" s="55">
        <f t="shared" si="26"/>
        <v>2.0947999999998501</v>
      </c>
      <c r="L70" s="55">
        <f t="shared" si="26"/>
        <v>0.11999999999989086</v>
      </c>
      <c r="M70" s="55">
        <f t="shared" si="26"/>
        <v>2.8299999999999272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19.66480000000081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E6" s="2"/>
      <c r="F6" s="3"/>
      <c r="G6" s="3"/>
    </row>
    <row r="8" spans="1:36" x14ac:dyDescent="0.25">
      <c r="A8" s="1" t="s">
        <v>21</v>
      </c>
      <c r="B8" s="2">
        <v>6.09</v>
      </c>
      <c r="C8" s="1" t="s">
        <v>38</v>
      </c>
      <c r="D8" s="2"/>
    </row>
    <row r="9" spans="1:36" x14ac:dyDescent="0.25">
      <c r="A9" s="1" t="s">
        <v>22</v>
      </c>
      <c r="B9" s="23">
        <v>5.98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1389.28</v>
      </c>
      <c r="C12" s="25">
        <v>147.55000000000001</v>
      </c>
      <c r="D12" s="25">
        <v>1883.19</v>
      </c>
      <c r="E12" s="25">
        <v>3411.59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6831.6100000000006</v>
      </c>
      <c r="AI12" s="25">
        <v>6777.9</v>
      </c>
      <c r="AJ12" s="66">
        <f>+AI12-AH12</f>
        <v>-53.710000000000946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96</v>
      </c>
      <c r="C15" s="22">
        <v>35</v>
      </c>
      <c r="D15" s="22">
        <v>0</v>
      </c>
      <c r="E15" s="22">
        <v>230.5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361.5</v>
      </c>
    </row>
    <row r="16" spans="1:36" s="31" customFormat="1" x14ac:dyDescent="0.25">
      <c r="A16" s="29" t="s">
        <v>20</v>
      </c>
      <c r="B16" s="30"/>
      <c r="C16" s="30"/>
      <c r="D16" s="30">
        <v>27</v>
      </c>
      <c r="E16" s="30">
        <v>19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164.43</v>
      </c>
      <c r="E17" s="21">
        <f t="shared" si="2"/>
        <v>115.71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280.14</v>
      </c>
    </row>
    <row r="18" spans="1:36" s="31" customFormat="1" x14ac:dyDescent="0.25">
      <c r="A18" s="29" t="s">
        <v>23</v>
      </c>
      <c r="B18" s="32">
        <v>68</v>
      </c>
      <c r="C18" s="32"/>
      <c r="D18" s="32">
        <v>90</v>
      </c>
      <c r="E18" s="32">
        <v>137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295</v>
      </c>
      <c r="AJ18" s="67"/>
    </row>
    <row r="19" spans="1:36" customFormat="1" x14ac:dyDescent="0.25">
      <c r="A19" s="45" t="s">
        <v>27</v>
      </c>
      <c r="B19" s="21">
        <f>B18*$B$9</f>
        <v>406.64000000000004</v>
      </c>
      <c r="C19" s="21">
        <f t="shared" ref="C19:AG19" si="3">C18*$B$9</f>
        <v>0</v>
      </c>
      <c r="D19" s="21">
        <f t="shared" si="3"/>
        <v>538.20000000000005</v>
      </c>
      <c r="E19" s="21">
        <f t="shared" si="3"/>
        <v>819.2600000000001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1764.1000000000004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68</v>
      </c>
      <c r="C22" s="19">
        <f t="shared" ref="C22:AG23" si="5">+C16+C18+C20</f>
        <v>0</v>
      </c>
      <c r="D22" s="19">
        <f t="shared" si="5"/>
        <v>117</v>
      </c>
      <c r="E22" s="19">
        <f t="shared" si="5"/>
        <v>156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341</v>
      </c>
    </row>
    <row r="23" spans="1:36" customFormat="1" x14ac:dyDescent="0.25">
      <c r="A23" s="46" t="s">
        <v>26</v>
      </c>
      <c r="B23" s="18">
        <f>+B17+B19+B21</f>
        <v>406.64000000000004</v>
      </c>
      <c r="C23" s="18">
        <f t="shared" si="5"/>
        <v>0</v>
      </c>
      <c r="D23" s="18">
        <f t="shared" si="5"/>
        <v>702.63000000000011</v>
      </c>
      <c r="E23" s="18">
        <f t="shared" si="5"/>
        <v>934.97000000000014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2044.2400000000002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772.3</v>
      </c>
      <c r="C49" s="43">
        <v>12.51</v>
      </c>
      <c r="D49" s="43">
        <v>1081.76</v>
      </c>
      <c r="E49" s="43">
        <v>1829.29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3695.8599999999997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63.28</v>
      </c>
      <c r="C53" s="43">
        <v>100.04</v>
      </c>
      <c r="D53" s="43">
        <v>110.72</v>
      </c>
      <c r="E53" s="43">
        <v>279.27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553.30999999999995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53.83</v>
      </c>
      <c r="C55" s="43"/>
      <c r="D55" s="43">
        <v>0</v>
      </c>
      <c r="E55" s="43">
        <v>137.62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191.45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1392.05</v>
      </c>
      <c r="C64" s="51">
        <f t="shared" ref="C64:AG64" si="21">+C15+C23+C31+C39+C47+C48+C49+C50+C51+C52+C53+C54+C55+C56+C57+C58+C59+C60+C61+C62+C63</f>
        <v>147.55000000000001</v>
      </c>
      <c r="D64" s="51">
        <f t="shared" si="21"/>
        <v>1895.1100000000001</v>
      </c>
      <c r="E64" s="51">
        <f t="shared" si="21"/>
        <v>3411.65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6846.3600000000006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1389.28</v>
      </c>
      <c r="C67" s="55">
        <f t="shared" ref="C67:L67" si="23">C12</f>
        <v>147.55000000000001</v>
      </c>
      <c r="D67" s="55">
        <f t="shared" si="23"/>
        <v>1883.19</v>
      </c>
      <c r="E67" s="55">
        <f t="shared" si="23"/>
        <v>3411.59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6831.6100000000006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1389.28</v>
      </c>
      <c r="C69" s="57">
        <f t="shared" ref="C69:AG69" si="25">+C67+C68</f>
        <v>147.55000000000001</v>
      </c>
      <c r="D69" s="57">
        <f t="shared" si="25"/>
        <v>1883.19</v>
      </c>
      <c r="E69" s="57">
        <f t="shared" si="25"/>
        <v>3411.59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6831.6100000000006</v>
      </c>
    </row>
    <row r="70" spans="1:34" customFormat="1" ht="15" customHeight="1" x14ac:dyDescent="0.25">
      <c r="A70" s="56" t="s">
        <v>95</v>
      </c>
      <c r="B70" s="55">
        <f t="shared" ref="B70:AG70" si="26">+B64-B69</f>
        <v>2.7699999999999818</v>
      </c>
      <c r="C70" s="55">
        <f t="shared" si="26"/>
        <v>0</v>
      </c>
      <c r="D70" s="55">
        <f t="shared" si="26"/>
        <v>11.920000000000073</v>
      </c>
      <c r="E70" s="55">
        <f t="shared" si="26"/>
        <v>5.999999999994543E-2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14.75</v>
      </c>
    </row>
    <row r="71" spans="1:34" ht="95.25" customHeight="1" x14ac:dyDescent="0.25">
      <c r="A71" s="74" t="s">
        <v>96</v>
      </c>
      <c r="B71" s="14"/>
      <c r="C71" s="14"/>
      <c r="D71" s="14" t="s">
        <v>123</v>
      </c>
      <c r="E71" s="14" t="s">
        <v>124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1757.78</v>
      </c>
      <c r="C12" s="25">
        <v>2401.3200000000002</v>
      </c>
      <c r="D12" s="25">
        <v>759.77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4918.8700000000008</v>
      </c>
      <c r="AI12" s="25">
        <v>4857.25</v>
      </c>
      <c r="AJ12" s="66">
        <f>+AI12-AH12</f>
        <v>-61.6200000000008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495</v>
      </c>
      <c r="C15" s="22">
        <v>692.5</v>
      </c>
      <c r="D15" s="22">
        <v>381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1568.5</v>
      </c>
    </row>
    <row r="16" spans="1:36" s="31" customFormat="1" x14ac:dyDescent="0.25">
      <c r="A16" s="29" t="s">
        <v>20</v>
      </c>
      <c r="B16" s="30">
        <v>133</v>
      </c>
      <c r="C16" s="30">
        <v>225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358</v>
      </c>
      <c r="AJ16" s="67"/>
    </row>
    <row r="17" spans="1:36" customFormat="1" x14ac:dyDescent="0.25">
      <c r="A17" s="45" t="s">
        <v>27</v>
      </c>
      <c r="B17" s="21">
        <f>B16*$B$8</f>
        <v>794.01</v>
      </c>
      <c r="C17" s="21">
        <f>C16*$B$8</f>
        <v>1343.25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2137.2600000000002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133</v>
      </c>
      <c r="C22" s="19">
        <f t="shared" ref="C22:AG23" si="5">+C16+C18+C20</f>
        <v>225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358</v>
      </c>
    </row>
    <row r="23" spans="1:36" customFormat="1" x14ac:dyDescent="0.25">
      <c r="A23" s="46" t="s">
        <v>26</v>
      </c>
      <c r="B23" s="18">
        <f>+B17+B19+B21</f>
        <v>794.01</v>
      </c>
      <c r="C23" s="18">
        <f t="shared" si="5"/>
        <v>1343.25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2137.2600000000002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28.62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28.62</v>
      </c>
    </row>
    <row r="41" spans="1:34" customFormat="1" x14ac:dyDescent="0.25">
      <c r="A41" s="45" t="s">
        <v>44</v>
      </c>
      <c r="B41" s="21">
        <f>B40*$B$8</f>
        <v>170.8614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170.8614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28.62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28.62</v>
      </c>
    </row>
    <row r="47" spans="1:34" customFormat="1" x14ac:dyDescent="0.25">
      <c r="A47" s="46" t="s">
        <v>48</v>
      </c>
      <c r="B47" s="18">
        <f>+B41+B43+B45</f>
        <v>170.8614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170.8614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>
        <v>301.02999999999997</v>
      </c>
      <c r="C54" s="43">
        <v>368.68</v>
      </c>
      <c r="D54" s="43">
        <v>381.71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1051.42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1760.9014</v>
      </c>
      <c r="C64" s="51">
        <f t="shared" ref="C64:AG64" si="21">+C15+C23+C31+C39+C47+C48+C49+C50+C51+C52+C53+C54+C55+C56+C57+C58+C59+C60+C61+C62+C63</f>
        <v>2404.4299999999998</v>
      </c>
      <c r="D64" s="51">
        <f t="shared" si="21"/>
        <v>762.71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4928.0414000000001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1757.78</v>
      </c>
      <c r="C67" s="55">
        <f t="shared" ref="C67:L67" si="23">C12</f>
        <v>2401.3200000000002</v>
      </c>
      <c r="D67" s="55">
        <f t="shared" si="23"/>
        <v>759.77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4918.8700000000008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1757.78</v>
      </c>
      <c r="C69" s="57">
        <f t="shared" ref="C69:AG69" si="25">+C67+C68</f>
        <v>2401.3200000000002</v>
      </c>
      <c r="D69" s="57">
        <f t="shared" si="25"/>
        <v>759.77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4918.8700000000008</v>
      </c>
    </row>
    <row r="70" spans="1:34" customFormat="1" ht="15" customHeight="1" x14ac:dyDescent="0.25">
      <c r="A70" s="56" t="s">
        <v>95</v>
      </c>
      <c r="B70" s="55">
        <f t="shared" ref="B70:AG70" si="26">+B64-B69</f>
        <v>3.1213999999999942</v>
      </c>
      <c r="C70" s="55">
        <f t="shared" si="26"/>
        <v>3.1099999999996726</v>
      </c>
      <c r="D70" s="55">
        <f t="shared" si="26"/>
        <v>2.9400000000000546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9.1713999999997213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6.09</v>
      </c>
      <c r="C8" s="1" t="s">
        <v>38</v>
      </c>
      <c r="D8" s="2"/>
    </row>
    <row r="9" spans="1:36" x14ac:dyDescent="0.25">
      <c r="A9" s="1" t="s">
        <v>22</v>
      </c>
      <c r="B9" s="23">
        <v>5.98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1361.31</v>
      </c>
      <c r="C12" s="25">
        <v>1741.83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3103.14</v>
      </c>
      <c r="AI12" s="25">
        <v>3075.94</v>
      </c>
      <c r="AJ12" s="66">
        <f>+AI12-AH12</f>
        <v>-27.199999999999818</v>
      </c>
    </row>
    <row r="13" spans="1:36" ht="19.5" customHeight="1" x14ac:dyDescent="0.25">
      <c r="A13" s="24" t="s">
        <v>117</v>
      </c>
      <c r="B13" s="25"/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59.5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59.5</v>
      </c>
    </row>
    <row r="16" spans="1:36" s="31" customFormat="1" x14ac:dyDescent="0.25">
      <c r="A16" s="29" t="s">
        <v>20</v>
      </c>
      <c r="B16" s="30"/>
      <c r="C16" s="30">
        <v>23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140.07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140.07</v>
      </c>
    </row>
    <row r="18" spans="1:36" s="31" customFormat="1" x14ac:dyDescent="0.25">
      <c r="A18" s="29" t="s">
        <v>23</v>
      </c>
      <c r="B18" s="32">
        <v>146</v>
      </c>
      <c r="C18" s="32">
        <v>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153</v>
      </c>
      <c r="AJ18" s="67"/>
    </row>
    <row r="19" spans="1:36" customFormat="1" x14ac:dyDescent="0.25">
      <c r="A19" s="45" t="s">
        <v>27</v>
      </c>
      <c r="B19" s="21">
        <f>B18*$B$9</f>
        <v>873.08</v>
      </c>
      <c r="C19" s="21">
        <f t="shared" ref="C19:AG19" si="3">C18*$B$9</f>
        <v>41.86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914.94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146</v>
      </c>
      <c r="C22" s="19">
        <f t="shared" ref="C22:AG23" si="5">+C16+C18+C20</f>
        <v>30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176</v>
      </c>
    </row>
    <row r="23" spans="1:36" customFormat="1" x14ac:dyDescent="0.25">
      <c r="A23" s="46" t="s">
        <v>26</v>
      </c>
      <c r="B23" s="18">
        <f>+B17+B19+B21</f>
        <v>873.08</v>
      </c>
      <c r="C23" s="18">
        <f t="shared" si="5"/>
        <v>181.93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1055.01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562.41</v>
      </c>
      <c r="C49" s="43">
        <v>920.29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1482.6999999999998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>
        <v>4.54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4.54</v>
      </c>
    </row>
    <row r="55" spans="1:34" x14ac:dyDescent="0.25">
      <c r="A55" s="17" t="s">
        <v>52</v>
      </c>
      <c r="B55" s="43"/>
      <c r="C55" s="43">
        <v>588.4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588.4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1435.49</v>
      </c>
      <c r="C64" s="51">
        <f t="shared" ref="C64:AG64" si="21">+C15+C23+C31+C39+C47+C48+C49+C50+C51+C52+C53+C54+C55+C56+C57+C58+C59+C60+C61+C62+C63</f>
        <v>1754.6599999999999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3190.1499999999996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1361.31</v>
      </c>
      <c r="C67" s="55">
        <f t="shared" ref="C67:L67" si="23">C12</f>
        <v>1741.83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3103.14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1361.31</v>
      </c>
      <c r="C69" s="57">
        <f t="shared" ref="C69:AG69" si="25">+C67+C68</f>
        <v>1753.83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3115.14</v>
      </c>
    </row>
    <row r="70" spans="1:34" customFormat="1" ht="15" customHeight="1" x14ac:dyDescent="0.25">
      <c r="A70" s="56" t="s">
        <v>95</v>
      </c>
      <c r="B70" s="55">
        <f t="shared" ref="B70:AG70" si="26">+B64-B69</f>
        <v>74.180000000000064</v>
      </c>
      <c r="C70" s="55">
        <f t="shared" si="26"/>
        <v>0.82999999999992724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75.009999999999991</v>
      </c>
    </row>
    <row r="71" spans="1:34" ht="102.75" customHeight="1" x14ac:dyDescent="0.25">
      <c r="A71" s="74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6.09</v>
      </c>
      <c r="C8" s="1" t="s">
        <v>38</v>
      </c>
      <c r="D8" s="2"/>
    </row>
    <row r="9" spans="1:36" x14ac:dyDescent="0.25">
      <c r="A9" s="1" t="s">
        <v>22</v>
      </c>
      <c r="B9" s="23">
        <v>5.98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469.75</v>
      </c>
      <c r="C12" s="25">
        <v>1142.01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1611.76</v>
      </c>
      <c r="AI12" s="25"/>
      <c r="AJ12" s="66">
        <f>+AI12-AH12</f>
        <v>-1611.76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18</v>
      </c>
      <c r="C15" s="22">
        <v>65.5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83.5</v>
      </c>
    </row>
    <row r="16" spans="1:36" s="31" customFormat="1" x14ac:dyDescent="0.25">
      <c r="A16" s="29" t="s">
        <v>20</v>
      </c>
      <c r="B16" s="30"/>
      <c r="C16" s="30">
        <v>35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213.15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213.15</v>
      </c>
    </row>
    <row r="18" spans="1:36" s="31" customFormat="1" x14ac:dyDescent="0.25">
      <c r="A18" s="29" t="s">
        <v>23</v>
      </c>
      <c r="B18" s="32">
        <v>21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21</v>
      </c>
      <c r="AJ18" s="67"/>
    </row>
    <row r="19" spans="1:36" customFormat="1" x14ac:dyDescent="0.25">
      <c r="A19" s="45" t="s">
        <v>27</v>
      </c>
      <c r="B19" s="21">
        <f>B18*$B$9</f>
        <v>125.58000000000001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125.58000000000001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</v>
      </c>
      <c r="C22" s="19">
        <f t="shared" ref="C22:AG23" si="5">+C16+C18+C20</f>
        <v>35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56</v>
      </c>
    </row>
    <row r="23" spans="1:36" customFormat="1" x14ac:dyDescent="0.25">
      <c r="A23" s="46" t="s">
        <v>26</v>
      </c>
      <c r="B23" s="18">
        <f>+B17+B19+B21</f>
        <v>125.58000000000001</v>
      </c>
      <c r="C23" s="18">
        <f t="shared" si="5"/>
        <v>213.15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338.73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12.6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12.6</v>
      </c>
    </row>
    <row r="43" spans="1:34" customFormat="1" x14ac:dyDescent="0.25">
      <c r="A43" s="45" t="s">
        <v>44</v>
      </c>
      <c r="B43" s="21">
        <f>B42*$B$9</f>
        <v>75.347999999999999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75.347999999999999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12.6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12.6</v>
      </c>
    </row>
    <row r="47" spans="1:34" customFormat="1" x14ac:dyDescent="0.25">
      <c r="A47" s="46" t="s">
        <v>48</v>
      </c>
      <c r="B47" s="18">
        <f>+B41+B43+B45</f>
        <v>75.347999999999999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75.347999999999999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219.38</v>
      </c>
      <c r="C49" s="43">
        <v>675.77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895.15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31.63</v>
      </c>
      <c r="C53" s="43">
        <v>195.62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227.25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469.93799999999999</v>
      </c>
      <c r="C64" s="51">
        <f t="shared" ref="C64:AG64" si="21">+C15+C23+C31+C39+C47+C48+C49+C50+C51+C52+C53+C54+C55+C56+C57+C58+C59+C60+C61+C62+C63</f>
        <v>1150.04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1619.9780000000001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469.75</v>
      </c>
      <c r="C67" s="55">
        <f t="shared" ref="C67:L67" si="23">C12</f>
        <v>1142.01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1611.76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469.75</v>
      </c>
      <c r="C69" s="57">
        <f t="shared" ref="C69:AG69" si="25">+C67+C68</f>
        <v>1142.01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1611.76</v>
      </c>
    </row>
    <row r="70" spans="1:34" customFormat="1" ht="15" customHeight="1" x14ac:dyDescent="0.25">
      <c r="A70" s="56" t="s">
        <v>95</v>
      </c>
      <c r="B70" s="55">
        <f t="shared" ref="B70:AG70" si="26">+B64-B69</f>
        <v>0.18799999999998818</v>
      </c>
      <c r="C70" s="55">
        <f t="shared" si="26"/>
        <v>8.0299999999999727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8.2179999999999609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2264.9699999999998</v>
      </c>
      <c r="C12" s="25">
        <v>5749.04</v>
      </c>
      <c r="D12" s="25">
        <v>2275.9899999999998</v>
      </c>
      <c r="E12" s="25">
        <v>4408.37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14698.369999999999</v>
      </c>
      <c r="AI12" s="25"/>
      <c r="AJ12" s="66">
        <f>+AI12-AH12</f>
        <v>-14698.369999999999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174.5</v>
      </c>
      <c r="C15" s="22">
        <v>918.5</v>
      </c>
      <c r="D15" s="22">
        <v>102.5</v>
      </c>
      <c r="E15" s="22">
        <v>399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1594.5</v>
      </c>
    </row>
    <row r="16" spans="1:36" s="31" customFormat="1" x14ac:dyDescent="0.25">
      <c r="A16" s="29" t="s">
        <v>20</v>
      </c>
      <c r="B16" s="30"/>
      <c r="C16" s="30">
        <v>53</v>
      </c>
      <c r="D16" s="30">
        <v>0</v>
      </c>
      <c r="E16" s="30">
        <v>10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316.94</v>
      </c>
      <c r="D17" s="21">
        <f t="shared" ref="D17:AG17" si="2">D16*$B$8</f>
        <v>0</v>
      </c>
      <c r="E17" s="21">
        <f t="shared" si="2"/>
        <v>59.800000000000004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376.74</v>
      </c>
    </row>
    <row r="18" spans="1:36" s="31" customFormat="1" x14ac:dyDescent="0.25">
      <c r="A18" s="29" t="s">
        <v>23</v>
      </c>
      <c r="B18" s="32">
        <v>116</v>
      </c>
      <c r="C18" s="32">
        <v>331</v>
      </c>
      <c r="D18" s="32">
        <v>159</v>
      </c>
      <c r="E18" s="32">
        <v>129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735</v>
      </c>
      <c r="AJ18" s="67"/>
    </row>
    <row r="19" spans="1:36" customFormat="1" x14ac:dyDescent="0.25">
      <c r="A19" s="45" t="s">
        <v>27</v>
      </c>
      <c r="B19" s="21">
        <f>B18*$B$9</f>
        <v>692.52</v>
      </c>
      <c r="C19" s="21">
        <f t="shared" ref="C19:AG19" si="3">C18*$B$9</f>
        <v>1976.07</v>
      </c>
      <c r="D19" s="21">
        <f t="shared" si="3"/>
        <v>949.2299999999999</v>
      </c>
      <c r="E19" s="21">
        <f t="shared" si="3"/>
        <v>770.13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4387.95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116</v>
      </c>
      <c r="C22" s="19">
        <f t="shared" ref="C22:AG23" si="5">+C16+C18+C20</f>
        <v>384</v>
      </c>
      <c r="D22" s="19">
        <f t="shared" si="5"/>
        <v>159</v>
      </c>
      <c r="E22" s="19">
        <f t="shared" si="5"/>
        <v>139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798</v>
      </c>
    </row>
    <row r="23" spans="1:36" customFormat="1" x14ac:dyDescent="0.25">
      <c r="A23" s="46" t="s">
        <v>26</v>
      </c>
      <c r="B23" s="18">
        <f>+B17+B19+B21</f>
        <v>692.52</v>
      </c>
      <c r="C23" s="18">
        <f t="shared" si="5"/>
        <v>2293.0099999999998</v>
      </c>
      <c r="D23" s="18">
        <f t="shared" si="5"/>
        <v>949.2299999999999</v>
      </c>
      <c r="E23" s="18">
        <f t="shared" si="5"/>
        <v>829.93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4764.6899999999996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1290.6400000000001</v>
      </c>
      <c r="C49" s="43">
        <v>2004.54</v>
      </c>
      <c r="D49" s="43">
        <v>1146.5899999999999</v>
      </c>
      <c r="E49" s="43">
        <v>2838.69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7280.4600000000009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109.85</v>
      </c>
      <c r="C53" s="43">
        <v>419.71</v>
      </c>
      <c r="D53" s="43">
        <v>80.930000000000007</v>
      </c>
      <c r="E53" s="43">
        <v>264.07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874.56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115.26</v>
      </c>
      <c r="D55" s="43"/>
      <c r="E55" s="43">
        <v>79.09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194.35000000000002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2267.5099999999998</v>
      </c>
      <c r="C64" s="51">
        <f t="shared" ref="C64:AG64" si="21">+C15+C23+C31+C39+C47+C48+C49+C50+C51+C52+C53+C54+C55+C56+C57+C58+C59+C60+C61+C62+C63</f>
        <v>5751.0199999999995</v>
      </c>
      <c r="D64" s="51">
        <f t="shared" si="21"/>
        <v>2279.2499999999995</v>
      </c>
      <c r="E64" s="51">
        <f t="shared" si="21"/>
        <v>4410.78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14708.559999999998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2264.9699999999998</v>
      </c>
      <c r="C67" s="55">
        <f t="shared" ref="C67:L67" si="23">C12</f>
        <v>5749.04</v>
      </c>
      <c r="D67" s="55">
        <f t="shared" si="23"/>
        <v>2275.9899999999998</v>
      </c>
      <c r="E67" s="55">
        <f t="shared" si="23"/>
        <v>4408.37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14698.369999999999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2264.9699999999998</v>
      </c>
      <c r="C69" s="57">
        <f t="shared" ref="C69:AG69" si="25">+C67+C68</f>
        <v>5749.04</v>
      </c>
      <c r="D69" s="57">
        <f t="shared" si="25"/>
        <v>2275.9899999999998</v>
      </c>
      <c r="E69" s="57">
        <f t="shared" si="25"/>
        <v>4408.37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14698.369999999999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2.5399999999999636</v>
      </c>
      <c r="C70" s="55">
        <f t="shared" si="26"/>
        <v>1.9799999999995634</v>
      </c>
      <c r="D70" s="55">
        <f t="shared" si="26"/>
        <v>3.2599999999997635</v>
      </c>
      <c r="E70" s="55">
        <f t="shared" si="26"/>
        <v>2.4099999999998545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10.189999999999145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2022-08-20T15:55:38Z</dcterms:modified>
</cp:coreProperties>
</file>