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B64" i="40"/>
  <c r="AB70" i="40" s="1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I31" i="40" s="1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J39" i="40" l="1"/>
  <c r="K47" i="40"/>
  <c r="G47" i="40"/>
  <c r="H39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<sst xmlns="http://schemas.openxmlformats.org/spreadsheetml/2006/main" count="757" uniqueCount="145">
  <si>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</si>
  <si>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</si>
  <si>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</si>
  <si>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</si>
  <si>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</si>
  <si>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</si>
  <si>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</si>
  <si>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</si>
  <si>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</si>
  <si>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</si>
  <si>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</si>
  <si>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</si>
  <si>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</si>
  <si>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</si>
  <si>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</si>
  <si>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</si>
  <si>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</si>
  <si>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</si>
  <si>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</si>
  <si>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</si>
  <si>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</si>
  <si>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</si>
  <si>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</si>
  <si>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</si>
  <si>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</si>
  <si>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</si>
  <si>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</si>
  <si>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</si>
  <si>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</si>
  <si>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</si>
  <si>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</si>
  <si>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</si>
  <si>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</si>
  <si>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</si>
  <si>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</si>
  <si>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</si>
  <si>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</si>
  <si>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</si>
  <si>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</si>
  <si>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</si>
  <si>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</si>
  <si>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</si>
  <si>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</si>
  <si>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</si>
  <si>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</si>
  <si>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</si>
  <si>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</si>
  <si>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</si>
  <si>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</si>
  <si>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</si>
  <si>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</si>
  <si>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</si>
  <si>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</si>
  <si>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</si>
  <si>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</si>
  <si>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</si>
  <si>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</si>
  <si>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</si>
  <si>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</si>
  <si>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</si>
  <si>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</si>
  <si>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</si>
  <si>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</si>
  <si>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</si>
  <si>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</si>
  <si>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</si>
  <si>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</si>
  <si>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</si>
  <si>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</si>
  <si>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</si>
  <si>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</si>
  <si>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</si>
  <si>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</si>
  <si>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</si>
  <si>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</si>
  <si>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</si>
  <si>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</si>
  <si>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</si>
  <si>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</si>
  <si>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</si>
  <si>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</si>
  <si>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</si>
  <si>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</si>
  <si>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</si>
  <si>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</si>
  <si>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</si>
  <si>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</si>
  <si>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</si>
  <si>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</si>
  <si>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</si>
  <si>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</si>
  <si>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</si>
  <si>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</si>
  <si>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</si>
  <si>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</si>
  <si>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</si>
  <si>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</si>
  <si>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</si>
  <si>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</si>
  <si>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</si>
  <si>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</si>
  <si>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</si>
  <si>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</si>
  <si>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</si>
  <si>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</si>
  <si>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</si>
  <si>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</si>
  <si>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</si>
  <si>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</si>
  <si>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</si>
  <si>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</si>
  <si>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</si>
  <si>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</si>
  <si>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</si>
  <si>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</si>
  <si>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</si>
  <si>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</si>
  <si>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</si>
  <si>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</si>
  <si>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</si>
  <si>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</si>
  <si>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</si>
  <si>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</si>
  <si>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81.50F/C</t>
  </si>
  <si>
    <t>BIOPAGO X VERIFICAR</t>
  </si>
  <si>
    <t>SE PASO PUNTO CON CIERRE</t>
  </si>
  <si>
    <t>DE LATARDE</t>
  </si>
  <si>
    <t>SOBRANTE DE 2$</t>
  </si>
  <si>
    <t>SBRANTE DE 1$</t>
  </si>
  <si>
    <t>6.50F/C</t>
  </si>
  <si>
    <t>6.50 FALTANTE ES</t>
  </si>
  <si>
    <t>XREPONER FONDO</t>
  </si>
  <si>
    <t>1.50 F/C</t>
  </si>
  <si>
    <t>1.50 X REPONER FONDO</t>
  </si>
  <si>
    <t>98.50F/C</t>
  </si>
  <si>
    <t>5.00 POR PERIDICO</t>
  </si>
  <si>
    <t xml:space="preserve">SOBRANTE DE 1$ </t>
  </si>
  <si>
    <t>0.50F/C</t>
  </si>
  <si>
    <t>21.00F/C</t>
  </si>
  <si>
    <t>6.00F/C</t>
  </si>
  <si>
    <t>10.00F/C</t>
  </si>
  <si>
    <t>mal registro 14$</t>
  </si>
  <si>
    <t>0.08$ mal registro</t>
  </si>
  <si>
    <t>31.00f/c</t>
  </si>
  <si>
    <t>10$ 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</si>
</sst>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80186.510000000009</v>
      </c>
      <c r="C2" s="42">
        <f>MODELO!AH12</f>
        <v>40941.709999999992</v>
      </c>
      <c r="D2" s="42">
        <f>EXQUISITECES!AH12</f>
        <v>9376.25</v>
      </c>
      <c r="E2" s="42">
        <f>HOYADA!AH12</f>
        <v>14856.99</v>
      </c>
      <c r="F2" s="42">
        <f>FARMASTOP!AH12</f>
        <v>1706.92</v>
      </c>
      <c r="G2" s="42">
        <f>BOCAS!AH12</f>
        <v>9003.4700000000012</v>
      </c>
      <c r="H2" s="42">
        <f>LAGUNETICA!AH12</f>
        <v>21666.61</v>
      </c>
      <c r="I2" s="42">
        <f>SANANTONIO!AH12</f>
        <v>0</v>
      </c>
      <c r="J2" s="42">
        <f>SUM(B2:I2)</f>
        <v>177738.46000000002</v>
      </c>
    </row>
    <row r="3" spans="1:10" x14ac:dyDescent="0.25">
      <c r="A3" s="45" t="s">
        <v>0</v>
      </c>
      <c r="B3" s="42">
        <f>AUTOMERCADO!AH15</f>
        <v>4601.5</v>
      </c>
      <c r="C3" s="42">
        <f>MODELO!AH15</f>
        <v>1999.5</v>
      </c>
      <c r="D3" s="42">
        <f>EXQUISITECES!AH15</f>
        <v>483</v>
      </c>
      <c r="E3" s="42">
        <f>HOYADA!AH15</f>
        <v>1264.5</v>
      </c>
      <c r="F3" s="42">
        <f>FARMASTOP!AH15</f>
        <v>78.5</v>
      </c>
      <c r="G3" s="42">
        <f>BOCAS!AH15</f>
        <v>414.5</v>
      </c>
      <c r="H3" s="42">
        <f>LAGUNETICA!AH15</f>
        <v>2301</v>
      </c>
      <c r="I3" s="42">
        <f>SANANTONIO!AH15</f>
        <v>0</v>
      </c>
      <c r="J3" s="42">
        <f t="shared" ref="J3:J52" si="0">SUM(B3:I3)</f>
        <v>11142.5</v>
      </c>
    </row>
    <row r="4" spans="1:10" x14ac:dyDescent="0.25">
      <c r="A4" s="70" t="s">
        <v>20</v>
      </c>
      <c r="B4" s="42">
        <f>AUTOMERCADO!AH16</f>
        <v>5759</v>
      </c>
      <c r="C4" s="42">
        <f>MODELO!AH16</f>
        <v>3397</v>
      </c>
      <c r="D4" s="42">
        <f>EXQUISITECES!AH16</f>
        <v>1012</v>
      </c>
      <c r="E4" s="42">
        <f>HOYADA!AH16</f>
        <v>735</v>
      </c>
      <c r="F4" s="42">
        <f>FARMASTOP!AH16</f>
        <v>100</v>
      </c>
      <c r="G4" s="42">
        <f>BOCAS!AH16</f>
        <v>1018</v>
      </c>
      <c r="H4" s="42">
        <f>LAGUNETICA!AH16</f>
        <v>1823</v>
      </c>
      <c r="I4" s="42">
        <f>SANANTONIO!AH16</f>
        <v>0</v>
      </c>
      <c r="J4" s="42">
        <f t="shared" si="0"/>
        <v>13844</v>
      </c>
    </row>
    <row r="5" spans="1:10" x14ac:dyDescent="0.25">
      <c r="A5" s="45" t="s">
        <v>27</v>
      </c>
      <c r="B5" s="42">
        <f>AUTOMERCADO!AH17</f>
        <v>34438.82</v>
      </c>
      <c r="C5" s="42">
        <f>MODELO!AH17</f>
        <v>20314.060000000001</v>
      </c>
      <c r="D5" s="42">
        <f>EXQUISITECES!AH17</f>
        <v>6051.76</v>
      </c>
      <c r="E5" s="42">
        <f>HOYADA!AH17</f>
        <v>4395.3</v>
      </c>
      <c r="F5" s="42">
        <f>FARMASTOP!AH17</f>
        <v>598</v>
      </c>
      <c r="G5" s="42">
        <f>BOCAS!AH17</f>
        <v>6087.6400000000012</v>
      </c>
      <c r="H5" s="42">
        <f>LAGUNETICA!AH17</f>
        <v>10901.54</v>
      </c>
      <c r="I5" s="42">
        <f>SANANTONIO!AH17</f>
        <v>0</v>
      </c>
      <c r="J5" s="42">
        <f t="shared" si="0"/>
        <v>82787.12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5759</v>
      </c>
      <c r="C10" s="42">
        <f>MODELO!AH22</f>
        <v>3397</v>
      </c>
      <c r="D10" s="42">
        <f>EXQUISITECES!AH22</f>
        <v>1012</v>
      </c>
      <c r="E10" s="42">
        <f>HOYADA!AH22</f>
        <v>735</v>
      </c>
      <c r="F10" s="42">
        <f>FARMASTOP!AH22</f>
        <v>100</v>
      </c>
      <c r="G10" s="42">
        <f>BOCAS!AH22</f>
        <v>1018</v>
      </c>
      <c r="H10" s="42">
        <f>LAGUNETICA!AH22</f>
        <v>1823</v>
      </c>
      <c r="I10" s="42">
        <f>SANANTONIO!AH22</f>
        <v>0</v>
      </c>
      <c r="J10" s="42">
        <f t="shared" si="0"/>
        <v>13844</v>
      </c>
    </row>
    <row r="11" spans="1:10" x14ac:dyDescent="0.25">
      <c r="A11" s="46" t="s">
        <v>26</v>
      </c>
      <c r="B11" s="42">
        <f>AUTOMERCADO!AH23</f>
        <v>34438.82</v>
      </c>
      <c r="C11" s="42">
        <f>MODELO!AH23</f>
        <v>20314.060000000001</v>
      </c>
      <c r="D11" s="42">
        <f>EXQUISITECES!AH23</f>
        <v>6051.76</v>
      </c>
      <c r="E11" s="42">
        <f>HOYADA!AH23</f>
        <v>4395.3</v>
      </c>
      <c r="F11" s="42">
        <f>FARMASTOP!AH23</f>
        <v>598</v>
      </c>
      <c r="G11" s="42">
        <f>BOCAS!AH23</f>
        <v>6087.6400000000012</v>
      </c>
      <c r="H11" s="42">
        <f>LAGUNETICA!AH23</f>
        <v>10901.54</v>
      </c>
      <c r="I11" s="42">
        <f>SANANTONIO!AH23</f>
        <v>0</v>
      </c>
      <c r="J11" s="42">
        <f t="shared" si="0"/>
        <v>82787.12</v>
      </c>
    </row>
    <row r="12" spans="1:10" x14ac:dyDescent="0.25">
      <c r="A12" s="45" t="s">
        <v>28</v>
      </c>
      <c r="B12" s="42">
        <f>AUTOMERCADO!AH24</f>
        <v>55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55</v>
      </c>
    </row>
    <row r="13" spans="1:10" x14ac:dyDescent="0.25">
      <c r="A13" s="45" t="s">
        <v>31</v>
      </c>
      <c r="B13" s="42">
        <f>AUTOMERCADO!AH25</f>
        <v>336.6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336.6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55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55</v>
      </c>
    </row>
    <row r="19" spans="1:10" x14ac:dyDescent="0.25">
      <c r="A19" s="46" t="s">
        <v>33</v>
      </c>
      <c r="B19" s="42">
        <f>AUTOMERCADO!AH31</f>
        <v>336.6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336.6</v>
      </c>
    </row>
    <row r="20" spans="1:10" x14ac:dyDescent="0.25">
      <c r="A20" s="45" t="s">
        <v>34</v>
      </c>
      <c r="B20" s="42">
        <f>AUTOMERCADO!AH32</f>
        <v>528.5</v>
      </c>
      <c r="C20" s="42">
        <f>MODELO!AH32</f>
        <v>89.12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25</v>
      </c>
      <c r="H20" s="42">
        <f>LAGUNETICA!AH32</f>
        <v>0</v>
      </c>
      <c r="I20" s="42">
        <f>SANANTONIO!AH32</f>
        <v>0</v>
      </c>
      <c r="J20" s="42">
        <f t="shared" si="0"/>
        <v>642.62</v>
      </c>
    </row>
    <row r="21" spans="1:10" x14ac:dyDescent="0.25">
      <c r="A21" s="45" t="s">
        <v>35</v>
      </c>
      <c r="B21" s="42">
        <f>AUTOMERCADO!AH33</f>
        <v>3160.4300000000003</v>
      </c>
      <c r="C21" s="42">
        <f>MODELO!AH33</f>
        <v>532.93759999999997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149.5</v>
      </c>
      <c r="H21" s="42">
        <f>LAGUNETICA!AH33</f>
        <v>0</v>
      </c>
      <c r="I21" s="42">
        <f>SANANTONIO!AH33</f>
        <v>0</v>
      </c>
      <c r="J21" s="42">
        <f t="shared" si="0"/>
        <v>3842.8676000000005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528.5</v>
      </c>
      <c r="C26" s="42">
        <f>MODELO!AH38</f>
        <v>89.12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25</v>
      </c>
      <c r="H26" s="42">
        <f>LAGUNETICA!AH38</f>
        <v>0</v>
      </c>
      <c r="I26" s="42">
        <f>SANANTONIO!AH38</f>
        <v>0</v>
      </c>
      <c r="J26" s="42">
        <f t="shared" si="0"/>
        <v>642.62</v>
      </c>
    </row>
    <row r="27" spans="1:10" x14ac:dyDescent="0.25">
      <c r="A27" s="46" t="s">
        <v>42</v>
      </c>
      <c r="B27" s="42">
        <f>AUTOMERCADO!AH39</f>
        <v>3160.4300000000003</v>
      </c>
      <c r="C27" s="42">
        <f>MODELO!AH39</f>
        <v>532.93759999999997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149.5</v>
      </c>
      <c r="H27" s="42">
        <f>LAGUNETICA!AH39</f>
        <v>0</v>
      </c>
      <c r="I27" s="42">
        <f>SANANTONIO!AH39</f>
        <v>0</v>
      </c>
      <c r="J27" s="42">
        <f t="shared" si="0"/>
        <v>3842.8676000000005</v>
      </c>
    </row>
    <row r="28" spans="1:10" x14ac:dyDescent="0.25">
      <c r="A28" s="45" t="s">
        <v>43</v>
      </c>
      <c r="B28" s="42">
        <f>AUTOMERCADO!AH40</f>
        <v>340.27</v>
      </c>
      <c r="C28" s="42">
        <f>MODELO!AH40</f>
        <v>26.85</v>
      </c>
      <c r="D28" s="42">
        <f>EXQUISITECES!AH40</f>
        <v>0</v>
      </c>
      <c r="E28" s="42">
        <f>HOYADA!AH40</f>
        <v>6.32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373.44</v>
      </c>
    </row>
    <row r="29" spans="1:10" x14ac:dyDescent="0.25">
      <c r="A29" s="45" t="s">
        <v>44</v>
      </c>
      <c r="B29" s="42">
        <f>AUTOMERCADO!AH41</f>
        <v>2034.8146000000002</v>
      </c>
      <c r="C29" s="42">
        <f>MODELO!AH41</f>
        <v>160.56300000000002</v>
      </c>
      <c r="D29" s="42">
        <f>EXQUISITECES!AH41</f>
        <v>0</v>
      </c>
      <c r="E29" s="42">
        <f>HOYADA!AH41</f>
        <v>37.793600000000005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2233.1712000000002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340.27</v>
      </c>
      <c r="C34" s="42">
        <f>MODELO!AH46</f>
        <v>26.85</v>
      </c>
      <c r="D34" s="42">
        <f>EXQUISITECES!AH46</f>
        <v>0</v>
      </c>
      <c r="E34" s="42">
        <f>HOYADA!AH46</f>
        <v>6.32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373.44</v>
      </c>
    </row>
    <row r="35" spans="1:10" x14ac:dyDescent="0.25">
      <c r="A35" s="46" t="s">
        <v>48</v>
      </c>
      <c r="B35" s="42">
        <f>AUTOMERCADO!AH47</f>
        <v>2034.8146000000002</v>
      </c>
      <c r="C35" s="42">
        <f>MODELO!AH47</f>
        <v>160.56300000000002</v>
      </c>
      <c r="D35" s="42">
        <f>EXQUISITECES!AH47</f>
        <v>0</v>
      </c>
      <c r="E35" s="42">
        <f>HOYADA!AH47</f>
        <v>37.793600000000005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2233.1712000000002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32482.280000000006</v>
      </c>
      <c r="C37" s="42">
        <f>MODELO!AH49</f>
        <v>10780.64</v>
      </c>
      <c r="D37" s="42">
        <f>EXQUISITECES!AH49</f>
        <v>2303.1800000000003</v>
      </c>
      <c r="E37" s="42">
        <f>HOYADA!AH49</f>
        <v>4252.3100000000004</v>
      </c>
      <c r="F37" s="42">
        <f>FARMASTOP!AH49</f>
        <v>1019.71</v>
      </c>
      <c r="G37" s="42">
        <f>BOCAS!AH49</f>
        <v>2045.33</v>
      </c>
      <c r="H37" s="42">
        <f>LAGUNETICA!AH49</f>
        <v>2214.29</v>
      </c>
      <c r="I37" s="42">
        <f>SANANTONIO!AH49</f>
        <v>0</v>
      </c>
      <c r="J37" s="42">
        <f t="shared" si="0"/>
        <v>55097.740000000005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1031.81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1031.81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975.98</v>
      </c>
      <c r="C40" s="42">
        <f>MODELO!AH52</f>
        <v>4013.74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4894.1500000000005</v>
      </c>
      <c r="I40" s="42">
        <f>SANANTONIO!AH52</f>
        <v>0</v>
      </c>
      <c r="J40" s="42">
        <f t="shared" si="0"/>
        <v>9883.869999999999</v>
      </c>
    </row>
    <row r="41" spans="1:10" x14ac:dyDescent="0.25">
      <c r="A41" s="71" t="s">
        <v>18</v>
      </c>
      <c r="B41" s="42">
        <f>AUTOMERCADO!AH53</f>
        <v>1703.0800000000002</v>
      </c>
      <c r="C41" s="42">
        <f>MODELO!AH53</f>
        <v>1404.3</v>
      </c>
      <c r="D41" s="42">
        <f>EXQUISITECES!AH53</f>
        <v>502.32</v>
      </c>
      <c r="E41" s="42">
        <f>HOYADA!AH53</f>
        <v>4741.4299999999994</v>
      </c>
      <c r="F41" s="42">
        <f>FARMASTOP!AH53</f>
        <v>174.54</v>
      </c>
      <c r="G41" s="42">
        <f>BOCAS!AH53</f>
        <v>258.12</v>
      </c>
      <c r="H41" s="42">
        <f>LAGUNETICA!AH53</f>
        <v>1130.23</v>
      </c>
      <c r="I41" s="42">
        <f>SANANTONIO!AH53</f>
        <v>0</v>
      </c>
      <c r="J41" s="42">
        <f t="shared" si="0"/>
        <v>9914.02</v>
      </c>
    </row>
    <row r="42" spans="1:10" x14ac:dyDescent="0.25">
      <c r="A42" s="71" t="s">
        <v>114</v>
      </c>
      <c r="B42" s="42">
        <f>AUTOMERCADO!AH54</f>
        <v>10.47</v>
      </c>
      <c r="C42" s="42">
        <f>MODELO!AH54</f>
        <v>183.31</v>
      </c>
      <c r="D42" s="42">
        <f>EXQUISITECES!AH54</f>
        <v>0</v>
      </c>
      <c r="E42" s="42">
        <f>HOYADA!AH54</f>
        <v>41.52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235.3</v>
      </c>
    </row>
    <row r="43" spans="1:10" x14ac:dyDescent="0.25">
      <c r="A43" s="71" t="s">
        <v>52</v>
      </c>
      <c r="B43" s="42">
        <f>AUTOMERCADO!AH55</f>
        <v>608.64</v>
      </c>
      <c r="C43" s="42">
        <f>MODELO!AH55</f>
        <v>257.19</v>
      </c>
      <c r="D43" s="42">
        <f>EXQUISITECES!AH55</f>
        <v>86.18</v>
      </c>
      <c r="E43" s="42">
        <f>HOYADA!AH55</f>
        <v>140.72</v>
      </c>
      <c r="F43" s="42">
        <f>FARMASTOP!AH55</f>
        <v>0</v>
      </c>
      <c r="G43" s="42">
        <f>BOCAS!AH55</f>
        <v>44.14</v>
      </c>
      <c r="H43" s="42">
        <f>LAGUNETICA!AH55</f>
        <v>223.5</v>
      </c>
      <c r="I43" s="42">
        <f>SANANTONIO!AH55</f>
        <v>0</v>
      </c>
      <c r="J43" s="42">
        <f t="shared" si="0"/>
        <v>1360.3700000000001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301.07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301.07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80352.614600000001</v>
      </c>
      <c r="C52" s="72">
        <f>MODELO!AH64</f>
        <v>40979.120600000002</v>
      </c>
      <c r="D52" s="72">
        <f>EXQUISITECES!AH64</f>
        <v>9426.44</v>
      </c>
      <c r="E52" s="72">
        <f>HOYADA!AH64</f>
        <v>14873.5736</v>
      </c>
      <c r="F52" s="72">
        <f>FARMASTOP!AH64</f>
        <v>1870.75</v>
      </c>
      <c r="G52" s="72">
        <f>BOCAS!AH64</f>
        <v>8999.23</v>
      </c>
      <c r="H52" s="72">
        <f>LAGUNETICA!AH64</f>
        <v>21664.71</v>
      </c>
      <c r="I52" s="72">
        <f>SANANTONIO!AH64</f>
        <v>0</v>
      </c>
      <c r="J52" s="72">
        <f t="shared" si="0"/>
        <v>178166.4388</v>
      </c>
    </row>
    <row r="53" spans="1:10" x14ac:dyDescent="0.25">
      <c r="A53" s="54" t="s">
        <v>3</v>
      </c>
      <c r="B53" s="42">
        <f>B2</f>
        <v>80186.510000000009</v>
      </c>
      <c r="C53" s="42">
        <f t="shared" ref="C53:I53" si="1">C2</f>
        <v>40941.709999999992</v>
      </c>
      <c r="D53" s="42">
        <f t="shared" si="1"/>
        <v>9376.25</v>
      </c>
      <c r="E53" s="42">
        <f t="shared" si="1"/>
        <v>14856.99</v>
      </c>
      <c r="F53" s="42">
        <f t="shared" si="1"/>
        <v>1706.92</v>
      </c>
      <c r="G53" s="42">
        <f t="shared" si="1"/>
        <v>9003.4700000000012</v>
      </c>
      <c r="H53" s="42">
        <f t="shared" si="1"/>
        <v>21666.61</v>
      </c>
      <c r="I53" s="42">
        <f t="shared" si="1"/>
        <v>0</v>
      </c>
      <c r="J53" s="42">
        <f>J2</f>
        <v>177738.46000000002</v>
      </c>
    </row>
    <row r="54" spans="1:10" x14ac:dyDescent="0.25">
      <c r="A54" s="56" t="s">
        <v>95</v>
      </c>
      <c r="B54" s="42">
        <f>+B52-B53</f>
        <v>166.10459999999148</v>
      </c>
      <c r="C54" s="42">
        <f t="shared" ref="C54:I54" si="2">+C52-C53</f>
        <v>37.410600000010163</v>
      </c>
      <c r="D54" s="42">
        <f t="shared" si="2"/>
        <v>50.190000000000509</v>
      </c>
      <c r="E54" s="42">
        <f t="shared" si="2"/>
        <v>16.583599999999933</v>
      </c>
      <c r="F54" s="42">
        <f t="shared" si="2"/>
        <v>163.82999999999993</v>
      </c>
      <c r="G54" s="42">
        <f t="shared" si="2"/>
        <v>-4.2400000000016007</v>
      </c>
      <c r="H54" s="42">
        <f t="shared" si="2"/>
        <v>-1.9000000000014552</v>
      </c>
      <c r="I54" s="42">
        <f t="shared" si="2"/>
        <v>0</v>
      </c>
      <c r="J54" s="42">
        <f>+J52-J53</f>
        <v>427.97879999998258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O55" sqref="O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6188.62</v>
      </c>
      <c r="C12" s="25">
        <v>5264.07</v>
      </c>
      <c r="D12" s="25">
        <v>4580.99</v>
      </c>
      <c r="E12" s="25">
        <v>7774.46</v>
      </c>
      <c r="F12" s="25">
        <v>2991.88</v>
      </c>
      <c r="G12" s="25">
        <v>8907.36</v>
      </c>
      <c r="H12" s="25">
        <v>84.58</v>
      </c>
      <c r="I12" s="25">
        <v>7315.98</v>
      </c>
      <c r="J12" s="25">
        <v>7320.55</v>
      </c>
      <c r="K12" s="25">
        <v>5793.47</v>
      </c>
      <c r="L12" s="25">
        <v>4772.5</v>
      </c>
      <c r="M12" s="25">
        <v>8650.2800000000007</v>
      </c>
      <c r="N12" s="25">
        <v>6318.91</v>
      </c>
      <c r="O12" s="25">
        <v>2465.96</v>
      </c>
      <c r="P12" s="25">
        <v>271.93</v>
      </c>
      <c r="Q12" s="25">
        <v>1484.97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80186.510000000009</v>
      </c>
      <c r="AI12" s="25">
        <v>77579.39</v>
      </c>
      <c r="AJ12" s="66">
        <f>+AI12-AH12</f>
        <v>-2607.1200000000099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220</v>
      </c>
      <c r="D15" s="22">
        <v>321</v>
      </c>
      <c r="E15" s="22">
        <v>108.5</v>
      </c>
      <c r="F15" s="22">
        <v>46.5</v>
      </c>
      <c r="G15" s="22">
        <v>992.5</v>
      </c>
      <c r="H15" s="22">
        <v>20.5</v>
      </c>
      <c r="I15" s="22">
        <v>467.5</v>
      </c>
      <c r="J15" s="22">
        <v>460</v>
      </c>
      <c r="K15" s="22">
        <v>348</v>
      </c>
      <c r="L15" s="22">
        <v>246</v>
      </c>
      <c r="M15" s="22">
        <v>892.5</v>
      </c>
      <c r="N15" s="22">
        <v>175</v>
      </c>
      <c r="O15" s="22">
        <v>122.5</v>
      </c>
      <c r="P15" s="22">
        <v>37.5</v>
      </c>
      <c r="Q15" s="22">
        <v>143.5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4601.5</v>
      </c>
    </row>
    <row r="16" spans="1:36" s="31" customFormat="1" x14ac:dyDescent="0.25">
      <c r="A16" s="29" t="s">
        <v>20</v>
      </c>
      <c r="B16" s="30">
        <v>303</v>
      </c>
      <c r="C16" s="30">
        <v>305</v>
      </c>
      <c r="D16" s="30">
        <v>302</v>
      </c>
      <c r="E16" s="30">
        <v>327</v>
      </c>
      <c r="F16" s="30">
        <v>195</v>
      </c>
      <c r="G16" s="30">
        <v>397</v>
      </c>
      <c r="H16" s="30"/>
      <c r="I16" s="30">
        <v>733</v>
      </c>
      <c r="J16" s="30">
        <v>565</v>
      </c>
      <c r="K16" s="30">
        <v>741</v>
      </c>
      <c r="L16" s="30">
        <v>393</v>
      </c>
      <c r="M16" s="30">
        <v>826</v>
      </c>
      <c r="N16" s="30">
        <v>537</v>
      </c>
      <c r="O16" s="30"/>
      <c r="P16" s="30"/>
      <c r="Q16" s="30">
        <v>135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5759</v>
      </c>
      <c r="AJ16" s="67"/>
    </row>
    <row r="17" spans="1:36" customFormat="1" x14ac:dyDescent="0.25">
      <c r="A17" s="45" t="s">
        <v>27</v>
      </c>
      <c r="B17" s="21">
        <f>B16*$B$8</f>
        <v>1811.94</v>
      </c>
      <c r="C17" s="21">
        <f>C16*$B$8</f>
        <v>1823.9</v>
      </c>
      <c r="D17" s="21">
        <f t="shared" ref="D17:L17" si="2">D16*$B$8</f>
        <v>1805.96</v>
      </c>
      <c r="E17" s="21">
        <f t="shared" si="2"/>
        <v>1955.46</v>
      </c>
      <c r="F17" s="21">
        <f t="shared" si="2"/>
        <v>1166.1000000000001</v>
      </c>
      <c r="G17" s="21">
        <f t="shared" si="2"/>
        <v>2374.06</v>
      </c>
      <c r="H17" s="21">
        <f t="shared" si="2"/>
        <v>0</v>
      </c>
      <c r="I17" s="21">
        <f t="shared" si="2"/>
        <v>4383.34</v>
      </c>
      <c r="J17" s="21">
        <f t="shared" si="2"/>
        <v>3378.7000000000003</v>
      </c>
      <c r="K17" s="21">
        <f t="shared" si="2"/>
        <v>4431.18</v>
      </c>
      <c r="L17" s="21">
        <f t="shared" si="2"/>
        <v>2350.1400000000003</v>
      </c>
      <c r="M17" s="21">
        <f t="shared" ref="M17:R17" si="3">M16*$B$8</f>
        <v>4939.4800000000005</v>
      </c>
      <c r="N17" s="21">
        <f t="shared" si="3"/>
        <v>3211.26</v>
      </c>
      <c r="O17" s="21">
        <f t="shared" si="3"/>
        <v>0</v>
      </c>
      <c r="P17" s="21">
        <f t="shared" si="3"/>
        <v>0</v>
      </c>
      <c r="Q17" s="21">
        <f t="shared" si="3"/>
        <v>807.30000000000007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34438.82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303</v>
      </c>
      <c r="C22" s="19">
        <f t="shared" ref="C22:L22" si="11">+C16+C18+C20</f>
        <v>305</v>
      </c>
      <c r="D22" s="19">
        <f t="shared" si="11"/>
        <v>302</v>
      </c>
      <c r="E22" s="19">
        <f t="shared" si="11"/>
        <v>327</v>
      </c>
      <c r="F22" s="19">
        <f t="shared" si="11"/>
        <v>195</v>
      </c>
      <c r="G22" s="19">
        <f t="shared" si="11"/>
        <v>397</v>
      </c>
      <c r="H22" s="19">
        <f t="shared" si="11"/>
        <v>0</v>
      </c>
      <c r="I22" s="19">
        <f t="shared" si="11"/>
        <v>733</v>
      </c>
      <c r="J22" s="19">
        <f t="shared" si="11"/>
        <v>565</v>
      </c>
      <c r="K22" s="19">
        <f t="shared" si="11"/>
        <v>741</v>
      </c>
      <c r="L22" s="19">
        <f t="shared" si="11"/>
        <v>393</v>
      </c>
      <c r="M22" s="19">
        <f t="shared" ref="M22:S22" si="12">+M16+M18+M20</f>
        <v>826</v>
      </c>
      <c r="N22" s="19">
        <f t="shared" si="12"/>
        <v>537</v>
      </c>
      <c r="O22" s="19">
        <f t="shared" si="12"/>
        <v>0</v>
      </c>
      <c r="P22" s="19">
        <f t="shared" si="12"/>
        <v>0</v>
      </c>
      <c r="Q22" s="19">
        <f t="shared" si="12"/>
        <v>135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5759</v>
      </c>
    </row>
    <row r="23" spans="1:36" customFormat="1" x14ac:dyDescent="0.25">
      <c r="A23" s="46" t="s">
        <v>26</v>
      </c>
      <c r="B23" s="18">
        <f>+B17+B19+B21</f>
        <v>1811.94</v>
      </c>
      <c r="C23" s="18">
        <f t="shared" ref="C23:L23" si="14">+C17+C19+C21</f>
        <v>1823.9</v>
      </c>
      <c r="D23" s="18">
        <f t="shared" si="14"/>
        <v>1805.96</v>
      </c>
      <c r="E23" s="18">
        <f t="shared" si="14"/>
        <v>1955.46</v>
      </c>
      <c r="F23" s="18">
        <f t="shared" si="14"/>
        <v>1166.1000000000001</v>
      </c>
      <c r="G23" s="18">
        <f t="shared" si="14"/>
        <v>2374.06</v>
      </c>
      <c r="H23" s="18">
        <f t="shared" si="14"/>
        <v>0</v>
      </c>
      <c r="I23" s="18">
        <f t="shared" si="14"/>
        <v>4383.34</v>
      </c>
      <c r="J23" s="18">
        <f t="shared" si="14"/>
        <v>3378.7000000000003</v>
      </c>
      <c r="K23" s="18">
        <f t="shared" si="14"/>
        <v>4431.18</v>
      </c>
      <c r="L23" s="18">
        <f t="shared" si="14"/>
        <v>2350.1400000000003</v>
      </c>
      <c r="M23" s="18">
        <f t="shared" ref="M23:S23" si="15">+M17+M19+M21</f>
        <v>4939.4800000000005</v>
      </c>
      <c r="N23" s="18">
        <f t="shared" si="15"/>
        <v>3211.26</v>
      </c>
      <c r="O23" s="18">
        <f t="shared" si="15"/>
        <v>0</v>
      </c>
      <c r="P23" s="18">
        <f t="shared" si="15"/>
        <v>0</v>
      </c>
      <c r="Q23" s="18">
        <f t="shared" si="15"/>
        <v>807.30000000000007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34438.82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>
        <v>40</v>
      </c>
      <c r="J24" s="33"/>
      <c r="K24" s="33">
        <v>15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55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244.8</v>
      </c>
      <c r="J25" s="21">
        <f t="shared" si="18"/>
        <v>0</v>
      </c>
      <c r="K25" s="21">
        <f t="shared" si="18"/>
        <v>91.8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336.6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40</v>
      </c>
      <c r="J30" s="20">
        <f t="shared" si="23"/>
        <v>0</v>
      </c>
      <c r="K30" s="20">
        <f t="shared" si="23"/>
        <v>15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55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244.8</v>
      </c>
      <c r="J31" s="18">
        <f t="shared" si="26"/>
        <v>0</v>
      </c>
      <c r="K31" s="18">
        <f t="shared" si="26"/>
        <v>91.8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336.6</v>
      </c>
    </row>
    <row r="32" spans="1:36" x14ac:dyDescent="0.25">
      <c r="A32" s="13" t="s">
        <v>34</v>
      </c>
      <c r="B32" s="35">
        <v>113.98</v>
      </c>
      <c r="C32" s="35"/>
      <c r="D32" s="35">
        <v>157.83000000000001</v>
      </c>
      <c r="E32" s="35"/>
      <c r="F32" s="35"/>
      <c r="G32" s="35"/>
      <c r="H32" s="35"/>
      <c r="I32" s="35">
        <v>15</v>
      </c>
      <c r="J32" s="35"/>
      <c r="K32" s="35"/>
      <c r="L32" s="35"/>
      <c r="M32" s="36">
        <v>54.4</v>
      </c>
      <c r="N32" s="36">
        <v>187.29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528.5</v>
      </c>
    </row>
    <row r="33" spans="1:34" customFormat="1" x14ac:dyDescent="0.25">
      <c r="A33" s="45" t="s">
        <v>35</v>
      </c>
      <c r="B33" s="21">
        <f>B32*$B$8</f>
        <v>681.60040000000004</v>
      </c>
      <c r="C33" s="21">
        <f t="shared" ref="C33:L33" si="30">C32*$B$8</f>
        <v>0</v>
      </c>
      <c r="D33" s="21">
        <f t="shared" si="30"/>
        <v>943.82340000000011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89.7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325.31200000000001</v>
      </c>
      <c r="N33" s="21">
        <f t="shared" si="31"/>
        <v>1119.9942000000001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3160.4300000000003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113.98</v>
      </c>
      <c r="C38" s="19">
        <f t="shared" ref="C38:L38" si="39">+C32+C34+C36</f>
        <v>0</v>
      </c>
      <c r="D38" s="19">
        <f t="shared" si="39"/>
        <v>157.83000000000001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15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54.4</v>
      </c>
      <c r="N38" s="19">
        <f t="shared" si="40"/>
        <v>187.29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528.5</v>
      </c>
    </row>
    <row r="39" spans="1:34" customFormat="1" x14ac:dyDescent="0.25">
      <c r="A39" s="46" t="s">
        <v>42</v>
      </c>
      <c r="B39" s="18">
        <f>+B33+B35+B37</f>
        <v>681.60040000000004</v>
      </c>
      <c r="C39" s="18">
        <f t="shared" ref="C39:L39" si="42">+C33+C35+C37</f>
        <v>0</v>
      </c>
      <c r="D39" s="18">
        <f t="shared" si="42"/>
        <v>943.82340000000011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89.7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325.31200000000001</v>
      </c>
      <c r="N39" s="18">
        <f t="shared" si="43"/>
        <v>1119.9942000000001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3160.4300000000003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>
        <v>302.43</v>
      </c>
      <c r="K40" s="35"/>
      <c r="L40" s="35">
        <v>37.840000000000003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340.27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1808.5314000000001</v>
      </c>
      <c r="K41" s="21">
        <f t="shared" si="45"/>
        <v>0</v>
      </c>
      <c r="L41" s="21">
        <f t="shared" si="45"/>
        <v>226.28320000000005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2034.8146000000002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302.43</v>
      </c>
      <c r="K46" s="19">
        <f t="shared" si="54"/>
        <v>0</v>
      </c>
      <c r="L46" s="19">
        <f t="shared" si="54"/>
        <v>37.840000000000003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340.27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1808.5314000000001</v>
      </c>
      <c r="K47" s="18">
        <f t="shared" si="57"/>
        <v>0</v>
      </c>
      <c r="L47" s="18">
        <f t="shared" si="57"/>
        <v>226.28320000000005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2034.8146000000002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2993.91</v>
      </c>
      <c r="C49" s="43">
        <v>2513.27</v>
      </c>
      <c r="D49" s="43">
        <v>1199.83</v>
      </c>
      <c r="E49" s="43">
        <v>4709.24</v>
      </c>
      <c r="F49" s="43">
        <v>1779.79</v>
      </c>
      <c r="G49" s="43">
        <v>5541.31</v>
      </c>
      <c r="H49" s="43">
        <v>64.599999999999994</v>
      </c>
      <c r="I49" s="43">
        <v>1851.89</v>
      </c>
      <c r="J49" s="43">
        <v>1675.97</v>
      </c>
      <c r="K49" s="43">
        <v>927.32</v>
      </c>
      <c r="L49" s="43">
        <v>1921.65</v>
      </c>
      <c r="M49" s="44">
        <v>2442.98</v>
      </c>
      <c r="N49" s="44">
        <v>1818</v>
      </c>
      <c r="O49" s="44">
        <v>2299.06</v>
      </c>
      <c r="P49" s="44">
        <v>235.22</v>
      </c>
      <c r="Q49" s="44">
        <v>508.24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32482.280000000006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124</v>
      </c>
      <c r="B52" s="43"/>
      <c r="C52" s="43"/>
      <c r="D52" s="43"/>
      <c r="E52" s="43">
        <v>682.5</v>
      </c>
      <c r="F52" s="43"/>
      <c r="G52" s="43"/>
      <c r="H52" s="43"/>
      <c r="I52" s="43">
        <v>215.9</v>
      </c>
      <c r="J52" s="43"/>
      <c r="K52" s="43"/>
      <c r="L52" s="43">
        <v>38.39</v>
      </c>
      <c r="M52" s="44"/>
      <c r="N52" s="44"/>
      <c r="O52" s="44"/>
      <c r="P52" s="44"/>
      <c r="Q52" s="44">
        <v>39.19</v>
      </c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975.98</v>
      </c>
    </row>
    <row r="53" spans="1:34" x14ac:dyDescent="0.25">
      <c r="A53" s="17" t="s">
        <v>18</v>
      </c>
      <c r="B53" s="43">
        <v>705.58</v>
      </c>
      <c r="C53" s="43">
        <v>685.2</v>
      </c>
      <c r="D53" s="43">
        <v>312.3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1703.0800000000002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>
        <v>10.47</v>
      </c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10.47</v>
      </c>
    </row>
    <row r="55" spans="1:34" x14ac:dyDescent="0.25">
      <c r="A55" s="17" t="s">
        <v>52</v>
      </c>
      <c r="B55" s="43">
        <v>78.87</v>
      </c>
      <c r="C55" s="43">
        <v>38.729999999999997</v>
      </c>
      <c r="D55" s="43"/>
      <c r="E55" s="43">
        <v>322.17</v>
      </c>
      <c r="F55" s="43"/>
      <c r="G55" s="43"/>
      <c r="H55" s="43"/>
      <c r="I55" s="43">
        <v>65</v>
      </c>
      <c r="J55" s="43"/>
      <c r="K55" s="43"/>
      <c r="L55" s="43"/>
      <c r="M55" s="44">
        <v>59.69</v>
      </c>
      <c r="N55" s="44"/>
      <c r="O55" s="44">
        <v>44.18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608.64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6271.9003999999995</v>
      </c>
      <c r="C64" s="51">
        <f t="shared" ref="C64:AG64" si="61">+C15+C23+C31+C39+C47+C48+C49+C50+C51+C52+C53+C54+C55+C56+C57+C58+C59+C60+C61+C62+C63</f>
        <v>5281.0999999999995</v>
      </c>
      <c r="D64" s="51">
        <f t="shared" si="61"/>
        <v>4582.9134000000004</v>
      </c>
      <c r="E64" s="51">
        <f t="shared" si="61"/>
        <v>7777.87</v>
      </c>
      <c r="F64" s="51">
        <f t="shared" si="61"/>
        <v>2992.3900000000003</v>
      </c>
      <c r="G64" s="51">
        <f t="shared" si="61"/>
        <v>8907.8700000000008</v>
      </c>
      <c r="H64" s="51">
        <f t="shared" si="61"/>
        <v>85.1</v>
      </c>
      <c r="I64" s="51">
        <f t="shared" si="61"/>
        <v>7328.6</v>
      </c>
      <c r="J64" s="51">
        <f t="shared" si="61"/>
        <v>7323.2014000000008</v>
      </c>
      <c r="K64" s="51">
        <f t="shared" si="61"/>
        <v>5798.3</v>
      </c>
      <c r="L64" s="51">
        <f t="shared" si="61"/>
        <v>4782.4632000000011</v>
      </c>
      <c r="M64" s="51">
        <f t="shared" si="61"/>
        <v>8659.9620000000014</v>
      </c>
      <c r="N64" s="51">
        <f t="shared" si="61"/>
        <v>6324.2542000000003</v>
      </c>
      <c r="O64" s="51">
        <f t="shared" si="61"/>
        <v>2465.7399999999998</v>
      </c>
      <c r="P64" s="51">
        <f t="shared" si="61"/>
        <v>272.72000000000003</v>
      </c>
      <c r="Q64" s="51">
        <f t="shared" si="61"/>
        <v>1498.23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80352.614600000001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12 D</v>
      </c>
      <c r="I66" s="53" t="str">
        <f t="shared" si="62"/>
        <v>CAJA 1 N</v>
      </c>
      <c r="J66" s="53" t="str">
        <f t="shared" si="62"/>
        <v>CAJA 2 N</v>
      </c>
      <c r="K66" s="53" t="str">
        <f t="shared" si="62"/>
        <v>CAJA 3 N</v>
      </c>
      <c r="L66" s="53" t="str">
        <f t="shared" si="62"/>
        <v>CAJA 4 N</v>
      </c>
      <c r="M66" s="53" t="str">
        <f t="shared" si="62"/>
        <v>CAJA 5 N</v>
      </c>
      <c r="N66" s="53" t="str">
        <f t="shared" si="62"/>
        <v>CAJA 6 N</v>
      </c>
      <c r="O66" s="53" t="str">
        <f t="shared" si="62"/>
        <v>CAJA 7 N</v>
      </c>
      <c r="P66" s="53" t="str">
        <f t="shared" si="62"/>
        <v>CAJA 12 N</v>
      </c>
      <c r="Q66" s="53" t="str">
        <f t="shared" si="62"/>
        <v>CAJA 14 N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6188.62</v>
      </c>
      <c r="C67" s="55">
        <f t="shared" ref="C67:L67" si="63">C12</f>
        <v>5264.07</v>
      </c>
      <c r="D67" s="55">
        <f t="shared" si="63"/>
        <v>4580.99</v>
      </c>
      <c r="E67" s="55">
        <f t="shared" si="63"/>
        <v>7774.46</v>
      </c>
      <c r="F67" s="55">
        <f t="shared" si="63"/>
        <v>2991.88</v>
      </c>
      <c r="G67" s="55">
        <f t="shared" si="63"/>
        <v>8907.36</v>
      </c>
      <c r="H67" s="55">
        <f t="shared" si="63"/>
        <v>84.58</v>
      </c>
      <c r="I67" s="55">
        <f t="shared" si="63"/>
        <v>7315.98</v>
      </c>
      <c r="J67" s="55">
        <f t="shared" si="63"/>
        <v>7320.55</v>
      </c>
      <c r="K67" s="55">
        <f t="shared" si="63"/>
        <v>5793.47</v>
      </c>
      <c r="L67" s="55">
        <f t="shared" si="63"/>
        <v>4772.5</v>
      </c>
      <c r="M67" s="55">
        <f t="shared" ref="M67:AG67" si="64">M12</f>
        <v>8650.2800000000007</v>
      </c>
      <c r="N67" s="55">
        <f t="shared" si="64"/>
        <v>6318.91</v>
      </c>
      <c r="O67" s="55">
        <f t="shared" si="64"/>
        <v>2465.96</v>
      </c>
      <c r="P67" s="55">
        <f t="shared" si="64"/>
        <v>271.93</v>
      </c>
      <c r="Q67" s="55">
        <f t="shared" si="64"/>
        <v>1484.97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80186.510000000009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6188.62</v>
      </c>
      <c r="C69" s="57">
        <f t="shared" ref="C69:L69" si="67">+C67+C68</f>
        <v>5264.07</v>
      </c>
      <c r="D69" s="57">
        <f t="shared" si="67"/>
        <v>4580.99</v>
      </c>
      <c r="E69" s="57">
        <f t="shared" si="67"/>
        <v>7774.46</v>
      </c>
      <c r="F69" s="57">
        <f t="shared" si="67"/>
        <v>2991.88</v>
      </c>
      <c r="G69" s="57">
        <f t="shared" si="67"/>
        <v>8907.36</v>
      </c>
      <c r="H69" s="57">
        <f t="shared" si="67"/>
        <v>84.58</v>
      </c>
      <c r="I69" s="57">
        <f t="shared" si="67"/>
        <v>7315.98</v>
      </c>
      <c r="J69" s="57">
        <f t="shared" si="67"/>
        <v>7320.55</v>
      </c>
      <c r="K69" s="57">
        <f t="shared" si="67"/>
        <v>5793.47</v>
      </c>
      <c r="L69" s="57">
        <f t="shared" si="67"/>
        <v>4772.5</v>
      </c>
      <c r="M69" s="57">
        <f t="shared" ref="M69:AG69" si="68">+M67+M68</f>
        <v>8650.2800000000007</v>
      </c>
      <c r="N69" s="57">
        <f t="shared" si="68"/>
        <v>6318.91</v>
      </c>
      <c r="O69" s="57">
        <f t="shared" si="68"/>
        <v>2465.96</v>
      </c>
      <c r="P69" s="57">
        <f t="shared" si="68"/>
        <v>271.93</v>
      </c>
      <c r="Q69" s="57">
        <f t="shared" si="68"/>
        <v>1484.97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80186.510000000009</v>
      </c>
    </row>
    <row r="70" spans="1:34" customFormat="1" ht="15" customHeight="1" x14ac:dyDescent="0.25">
      <c r="A70" s="56" t="s">
        <v>95</v>
      </c>
      <c r="B70" s="55">
        <f t="shared" ref="B70:L70" si="69">+B64-B69</f>
        <v>83.280399999999645</v>
      </c>
      <c r="C70" s="55">
        <f t="shared" si="69"/>
        <v>17.029999999999745</v>
      </c>
      <c r="D70" s="55">
        <f t="shared" si="69"/>
        <v>1.9234000000005835</v>
      </c>
      <c r="E70" s="55">
        <f t="shared" si="69"/>
        <v>3.4099999999998545</v>
      </c>
      <c r="F70" s="55">
        <f t="shared" si="69"/>
        <v>0.51000000000021828</v>
      </c>
      <c r="G70" s="55">
        <f t="shared" si="69"/>
        <v>0.51000000000021828</v>
      </c>
      <c r="H70" s="55">
        <f t="shared" si="69"/>
        <v>0.51999999999999602</v>
      </c>
      <c r="I70" s="55">
        <f t="shared" si="69"/>
        <v>12.6200000000008</v>
      </c>
      <c r="J70" s="55">
        <f t="shared" si="69"/>
        <v>2.651400000000649</v>
      </c>
      <c r="K70" s="55">
        <f t="shared" si="69"/>
        <v>4.8299999999999272</v>
      </c>
      <c r="L70" s="55">
        <f t="shared" si="69"/>
        <v>9.9632000000010521</v>
      </c>
      <c r="M70" s="55">
        <f t="shared" ref="M70:AG70" si="70">+M64-M69</f>
        <v>9.6820000000006985</v>
      </c>
      <c r="N70" s="55">
        <f t="shared" si="70"/>
        <v>5.3442000000004555</v>
      </c>
      <c r="O70" s="55">
        <f t="shared" si="70"/>
        <v>-0.22000000000025466</v>
      </c>
      <c r="P70" s="55">
        <f t="shared" si="70"/>
        <v>0.79000000000002046</v>
      </c>
      <c r="Q70" s="55">
        <f t="shared" si="70"/>
        <v>13.259999999999991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166.10460000000359</v>
      </c>
    </row>
    <row r="71" spans="1:34" ht="101.25" customHeight="1" x14ac:dyDescent="0.25">
      <c r="A71" s="74" t="s">
        <v>96</v>
      </c>
      <c r="B71" s="14" t="s">
        <v>123</v>
      </c>
      <c r="C71" s="14"/>
      <c r="D71" s="14"/>
      <c r="E71" s="14"/>
      <c r="F71" s="14" t="s">
        <v>125</v>
      </c>
      <c r="G71" s="14"/>
      <c r="H71" s="14"/>
      <c r="I71" s="14" t="s">
        <v>127</v>
      </c>
      <c r="J71" s="14"/>
      <c r="K71" s="14"/>
      <c r="L71" s="14"/>
      <c r="M71" s="28" t="s">
        <v>128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F72" s="12" t="s">
        <v>126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M65" sqref="M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4964.3999999999996</v>
      </c>
      <c r="C12" s="25">
        <v>4128.82</v>
      </c>
      <c r="D12" s="25">
        <v>1278.25</v>
      </c>
      <c r="E12" s="25">
        <v>1988.06</v>
      </c>
      <c r="F12" s="25">
        <v>1261.97</v>
      </c>
      <c r="G12" s="25">
        <v>2011.8</v>
      </c>
      <c r="H12" s="25">
        <v>5910.75</v>
      </c>
      <c r="I12" s="25">
        <v>4439.3999999999996</v>
      </c>
      <c r="J12" s="25">
        <v>6087.67</v>
      </c>
      <c r="K12" s="25">
        <v>521.39</v>
      </c>
      <c r="L12" s="25">
        <v>4484.88</v>
      </c>
      <c r="M12" s="25">
        <v>3864.32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40941.709999999992</v>
      </c>
      <c r="AI12" s="25">
        <v>40368.949999999997</v>
      </c>
      <c r="AJ12" s="66">
        <f>+AI12-AH12</f>
        <v>-572.75999999999476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140.5</v>
      </c>
      <c r="C15" s="22">
        <v>0</v>
      </c>
      <c r="D15" s="22">
        <v>0</v>
      </c>
      <c r="E15" s="22">
        <v>85.5</v>
      </c>
      <c r="F15" s="22">
        <v>66</v>
      </c>
      <c r="G15" s="22">
        <v>101</v>
      </c>
      <c r="H15" s="22">
        <v>165</v>
      </c>
      <c r="I15" s="22">
        <v>367</v>
      </c>
      <c r="J15" s="22">
        <v>340</v>
      </c>
      <c r="K15" s="22">
        <v>40</v>
      </c>
      <c r="L15" s="22">
        <v>286</v>
      </c>
      <c r="M15" s="22">
        <v>408.5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1999.5</v>
      </c>
    </row>
    <row r="16" spans="1:36" s="31" customFormat="1" x14ac:dyDescent="0.25">
      <c r="A16" s="29" t="s">
        <v>20</v>
      </c>
      <c r="B16" s="30">
        <v>368</v>
      </c>
      <c r="C16" s="30">
        <v>289</v>
      </c>
      <c r="D16" s="30">
        <v>88</v>
      </c>
      <c r="E16" s="30">
        <v>68</v>
      </c>
      <c r="F16" s="30">
        <v>57</v>
      </c>
      <c r="G16" s="30">
        <v>81</v>
      </c>
      <c r="H16" s="30">
        <v>465</v>
      </c>
      <c r="I16" s="30">
        <v>529</v>
      </c>
      <c r="J16" s="30">
        <v>627</v>
      </c>
      <c r="K16" s="30"/>
      <c r="L16" s="30">
        <v>450</v>
      </c>
      <c r="M16" s="30">
        <v>375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3397</v>
      </c>
      <c r="AJ16" s="67"/>
    </row>
    <row r="17" spans="1:36" customFormat="1" x14ac:dyDescent="0.25">
      <c r="A17" s="45" t="s">
        <v>27</v>
      </c>
      <c r="B17" s="21">
        <f>B16*$B$8</f>
        <v>2200.6400000000003</v>
      </c>
      <c r="C17" s="21">
        <f>C16*$B$8</f>
        <v>1728.22</v>
      </c>
      <c r="D17" s="21">
        <f t="shared" ref="D17:AG17" si="2">D16*$B$8</f>
        <v>526.24</v>
      </c>
      <c r="E17" s="21">
        <f t="shared" si="2"/>
        <v>406.64000000000004</v>
      </c>
      <c r="F17" s="21">
        <f t="shared" si="2"/>
        <v>340.86</v>
      </c>
      <c r="G17" s="21">
        <f t="shared" si="2"/>
        <v>484.38000000000005</v>
      </c>
      <c r="H17" s="21">
        <f t="shared" si="2"/>
        <v>2780.7000000000003</v>
      </c>
      <c r="I17" s="21">
        <f t="shared" si="2"/>
        <v>3163.42</v>
      </c>
      <c r="J17" s="21">
        <f t="shared" si="2"/>
        <v>3749.4600000000005</v>
      </c>
      <c r="K17" s="21">
        <f t="shared" si="2"/>
        <v>0</v>
      </c>
      <c r="L17" s="21">
        <f t="shared" si="2"/>
        <v>2691</v>
      </c>
      <c r="M17" s="21">
        <f t="shared" si="2"/>
        <v>2242.5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20314.060000000001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368</v>
      </c>
      <c r="C22" s="19">
        <f t="shared" ref="C22:AG23" si="5">+C16+C18+C20</f>
        <v>289</v>
      </c>
      <c r="D22" s="19">
        <f t="shared" si="5"/>
        <v>88</v>
      </c>
      <c r="E22" s="19">
        <f t="shared" si="5"/>
        <v>68</v>
      </c>
      <c r="F22" s="19">
        <f t="shared" si="5"/>
        <v>57</v>
      </c>
      <c r="G22" s="19">
        <f t="shared" si="5"/>
        <v>81</v>
      </c>
      <c r="H22" s="19">
        <f t="shared" si="5"/>
        <v>465</v>
      </c>
      <c r="I22" s="19">
        <f t="shared" si="5"/>
        <v>529</v>
      </c>
      <c r="J22" s="19">
        <f t="shared" si="5"/>
        <v>627</v>
      </c>
      <c r="K22" s="19">
        <f t="shared" si="5"/>
        <v>0</v>
      </c>
      <c r="L22" s="19">
        <f t="shared" si="5"/>
        <v>450</v>
      </c>
      <c r="M22" s="19">
        <f t="shared" si="5"/>
        <v>375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3397</v>
      </c>
    </row>
    <row r="23" spans="1:36" customFormat="1" x14ac:dyDescent="0.25">
      <c r="A23" s="46" t="s">
        <v>26</v>
      </c>
      <c r="B23" s="18">
        <f>+B17+B19+B21</f>
        <v>2200.6400000000003</v>
      </c>
      <c r="C23" s="18">
        <f t="shared" si="5"/>
        <v>1728.22</v>
      </c>
      <c r="D23" s="18">
        <f t="shared" si="5"/>
        <v>526.24</v>
      </c>
      <c r="E23" s="18">
        <f t="shared" si="5"/>
        <v>406.64000000000004</v>
      </c>
      <c r="F23" s="18">
        <f t="shared" si="5"/>
        <v>340.86</v>
      </c>
      <c r="G23" s="18">
        <f t="shared" si="5"/>
        <v>484.38000000000005</v>
      </c>
      <c r="H23" s="18">
        <f t="shared" si="5"/>
        <v>2780.7000000000003</v>
      </c>
      <c r="I23" s="18">
        <f t="shared" si="5"/>
        <v>3163.42</v>
      </c>
      <c r="J23" s="18">
        <f t="shared" si="5"/>
        <v>3749.4600000000005</v>
      </c>
      <c r="K23" s="18">
        <f t="shared" si="5"/>
        <v>0</v>
      </c>
      <c r="L23" s="18">
        <f t="shared" si="5"/>
        <v>2691</v>
      </c>
      <c r="M23" s="18">
        <f t="shared" si="5"/>
        <v>2242.5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20314.060000000001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>
        <v>60</v>
      </c>
      <c r="F32" s="35"/>
      <c r="G32" s="35">
        <v>16</v>
      </c>
      <c r="H32" s="35">
        <v>13.12</v>
      </c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89.12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358.8</v>
      </c>
      <c r="F33" s="21">
        <f t="shared" si="12"/>
        <v>0</v>
      </c>
      <c r="G33" s="21">
        <f t="shared" si="12"/>
        <v>95.68</v>
      </c>
      <c r="H33" s="21">
        <f t="shared" si="12"/>
        <v>78.457599999999999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532.93759999999997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60</v>
      </c>
      <c r="F38" s="19">
        <f t="shared" si="15"/>
        <v>0</v>
      </c>
      <c r="G38" s="19">
        <f t="shared" si="15"/>
        <v>16</v>
      </c>
      <c r="H38" s="19">
        <f t="shared" si="15"/>
        <v>13.12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89.12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358.8</v>
      </c>
      <c r="F39" s="18">
        <f t="shared" si="15"/>
        <v>0</v>
      </c>
      <c r="G39" s="18">
        <f t="shared" si="15"/>
        <v>95.68</v>
      </c>
      <c r="H39" s="18">
        <f t="shared" si="15"/>
        <v>78.457599999999999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532.93759999999997</v>
      </c>
    </row>
    <row r="40" spans="1:34" x14ac:dyDescent="0.25">
      <c r="A40" s="13" t="s">
        <v>43</v>
      </c>
      <c r="B40" s="35"/>
      <c r="C40" s="35">
        <v>10.48</v>
      </c>
      <c r="D40" s="35"/>
      <c r="E40" s="35"/>
      <c r="F40" s="35"/>
      <c r="G40" s="35"/>
      <c r="H40" s="35">
        <v>16.37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26.85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62.670400000000008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97.892600000000016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160.56300000000002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10.48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16.37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26.85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62.670400000000008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97.892600000000016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160.56300000000002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1687.99</v>
      </c>
      <c r="C49" s="43">
        <v>1971.33</v>
      </c>
      <c r="D49" s="43">
        <v>408.9</v>
      </c>
      <c r="E49" s="43">
        <v>329.81</v>
      </c>
      <c r="F49" s="43">
        <v>663.39</v>
      </c>
      <c r="G49" s="43">
        <v>506.58</v>
      </c>
      <c r="H49" s="43">
        <v>1525.34</v>
      </c>
      <c r="I49" s="43">
        <v>780.11</v>
      </c>
      <c r="J49" s="43"/>
      <c r="K49" s="43">
        <v>481.39</v>
      </c>
      <c r="L49" s="43">
        <v>1267.56</v>
      </c>
      <c r="M49" s="44">
        <v>1158.24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10780.64</v>
      </c>
    </row>
    <row r="50" spans="1:34" x14ac:dyDescent="0.25">
      <c r="A50" s="17" t="s">
        <v>1</v>
      </c>
      <c r="B50" s="43"/>
      <c r="C50" s="43"/>
      <c r="D50" s="43">
        <v>0</v>
      </c>
      <c r="E50" s="43">
        <v>815.17</v>
      </c>
      <c r="F50" s="43"/>
      <c r="G50" s="43"/>
      <c r="H50" s="43"/>
      <c r="I50" s="43"/>
      <c r="J50" s="43"/>
      <c r="K50" s="43"/>
      <c r="L50" s="43">
        <v>216.64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1031.81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289.95</v>
      </c>
      <c r="C52" s="43">
        <v>50.39</v>
      </c>
      <c r="D52" s="43"/>
      <c r="E52" s="43"/>
      <c r="F52" s="43"/>
      <c r="G52" s="43">
        <v>643.75</v>
      </c>
      <c r="H52" s="43">
        <v>1226.99</v>
      </c>
      <c r="I52" s="43"/>
      <c r="J52" s="43">
        <v>1802.66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4013.74</v>
      </c>
    </row>
    <row r="53" spans="1:34" x14ac:dyDescent="0.25">
      <c r="A53" s="17" t="s">
        <v>18</v>
      </c>
      <c r="B53" s="43">
        <v>479.26</v>
      </c>
      <c r="C53" s="43">
        <v>307.52999999999997</v>
      </c>
      <c r="D53" s="43">
        <v>364.6</v>
      </c>
      <c r="E53" s="43"/>
      <c r="F53" s="43">
        <v>177.17</v>
      </c>
      <c r="G53" s="43"/>
      <c r="H53" s="43">
        <v>29.02</v>
      </c>
      <c r="I53" s="43">
        <v>19.91</v>
      </c>
      <c r="J53" s="43">
        <v>5.98</v>
      </c>
      <c r="K53" s="43"/>
      <c r="L53" s="43"/>
      <c r="M53" s="44">
        <v>20.83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1404.3</v>
      </c>
    </row>
    <row r="54" spans="1:34" x14ac:dyDescent="0.25">
      <c r="A54" s="17" t="s">
        <v>114</v>
      </c>
      <c r="B54" s="43">
        <v>29.18</v>
      </c>
      <c r="C54" s="43"/>
      <c r="D54" s="43"/>
      <c r="E54" s="43"/>
      <c r="F54" s="43"/>
      <c r="G54" s="43"/>
      <c r="H54" s="43">
        <v>6.6</v>
      </c>
      <c r="I54" s="43">
        <v>42.75</v>
      </c>
      <c r="J54" s="43">
        <v>79.69</v>
      </c>
      <c r="K54" s="43"/>
      <c r="L54" s="43">
        <v>25.09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183.31</v>
      </c>
    </row>
    <row r="55" spans="1:34" x14ac:dyDescent="0.25">
      <c r="A55" s="17" t="s">
        <v>52</v>
      </c>
      <c r="B55" s="43">
        <v>143.1</v>
      </c>
      <c r="C55" s="43">
        <v>19.43</v>
      </c>
      <c r="D55" s="43">
        <v>0</v>
      </c>
      <c r="E55" s="43">
        <v>0</v>
      </c>
      <c r="F55" s="43">
        <v>25.03</v>
      </c>
      <c r="G55" s="43"/>
      <c r="H55" s="43"/>
      <c r="I55" s="43">
        <v>69.63</v>
      </c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257.19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>
        <v>7.7</v>
      </c>
      <c r="C58" s="43"/>
      <c r="D58" s="43"/>
      <c r="E58" s="43"/>
      <c r="F58" s="43"/>
      <c r="G58" s="43">
        <v>179.3</v>
      </c>
      <c r="H58" s="43"/>
      <c r="I58" s="43"/>
      <c r="J58" s="43">
        <v>114.07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301.07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4978.3200000000006</v>
      </c>
      <c r="C64" s="51">
        <f t="shared" ref="C64:AG64" si="21">+C15+C23+C31+C39+C47+C48+C49+C50+C51+C52+C53+C54+C55+C56+C57+C58+C59+C60+C61+C62+C63</f>
        <v>4139.5704000000005</v>
      </c>
      <c r="D64" s="51">
        <f t="shared" si="21"/>
        <v>1299.74</v>
      </c>
      <c r="E64" s="51">
        <f t="shared" si="21"/>
        <v>1995.92</v>
      </c>
      <c r="F64" s="51">
        <f t="shared" si="21"/>
        <v>1272.45</v>
      </c>
      <c r="G64" s="51">
        <f t="shared" si="21"/>
        <v>2010.69</v>
      </c>
      <c r="H64" s="51">
        <f t="shared" si="21"/>
        <v>5910.0002000000013</v>
      </c>
      <c r="I64" s="51">
        <f t="shared" si="21"/>
        <v>4442.82</v>
      </c>
      <c r="J64" s="51">
        <f t="shared" si="21"/>
        <v>6091.86</v>
      </c>
      <c r="K64" s="51">
        <f t="shared" si="21"/>
        <v>521.39</v>
      </c>
      <c r="L64" s="51">
        <f t="shared" si="21"/>
        <v>4486.29</v>
      </c>
      <c r="M64" s="51">
        <f t="shared" si="21"/>
        <v>3830.0699999999997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40979.120600000002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5 N</v>
      </c>
      <c r="L66" s="53" t="str">
        <f t="shared" si="22"/>
        <v>CAJA 8 N</v>
      </c>
      <c r="M66" s="53" t="str">
        <f t="shared" si="22"/>
        <v>CAJA 9 N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4964.3999999999996</v>
      </c>
      <c r="C67" s="55">
        <f t="shared" ref="C67:L67" si="23">C12</f>
        <v>4128.82</v>
      </c>
      <c r="D67" s="55">
        <f t="shared" si="23"/>
        <v>1278.25</v>
      </c>
      <c r="E67" s="55">
        <f t="shared" si="23"/>
        <v>1988.06</v>
      </c>
      <c r="F67" s="55">
        <f t="shared" si="23"/>
        <v>1261.97</v>
      </c>
      <c r="G67" s="55">
        <f t="shared" si="23"/>
        <v>2011.8</v>
      </c>
      <c r="H67" s="55">
        <f t="shared" si="23"/>
        <v>5910.75</v>
      </c>
      <c r="I67" s="55">
        <f t="shared" si="23"/>
        <v>4439.3999999999996</v>
      </c>
      <c r="J67" s="55">
        <f t="shared" si="23"/>
        <v>6087.67</v>
      </c>
      <c r="K67" s="55">
        <f t="shared" si="23"/>
        <v>521.39</v>
      </c>
      <c r="L67" s="55">
        <f t="shared" si="23"/>
        <v>4484.88</v>
      </c>
      <c r="M67" s="55">
        <f t="shared" si="22"/>
        <v>3864.32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40941.709999999992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4964.3999999999996</v>
      </c>
      <c r="C69" s="57">
        <f t="shared" ref="C69:AG69" si="25">+C67+C68</f>
        <v>4128.82</v>
      </c>
      <c r="D69" s="57">
        <f t="shared" si="25"/>
        <v>1278.25</v>
      </c>
      <c r="E69" s="57">
        <f t="shared" si="25"/>
        <v>1988.06</v>
      </c>
      <c r="F69" s="57">
        <f t="shared" si="25"/>
        <v>1261.97</v>
      </c>
      <c r="G69" s="57">
        <f t="shared" si="25"/>
        <v>2011.8</v>
      </c>
      <c r="H69" s="57">
        <f t="shared" si="25"/>
        <v>5910.75</v>
      </c>
      <c r="I69" s="57">
        <f t="shared" si="25"/>
        <v>4439.3999999999996</v>
      </c>
      <c r="J69" s="57">
        <f t="shared" si="25"/>
        <v>6087.67</v>
      </c>
      <c r="K69" s="57">
        <f t="shared" si="25"/>
        <v>521.39</v>
      </c>
      <c r="L69" s="57">
        <f t="shared" si="25"/>
        <v>4484.88</v>
      </c>
      <c r="M69" s="57">
        <f t="shared" si="25"/>
        <v>3864.32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40941.709999999992</v>
      </c>
    </row>
    <row r="70" spans="1:34" customFormat="1" ht="15" customHeight="1" x14ac:dyDescent="0.25">
      <c r="A70" s="56" t="s">
        <v>95</v>
      </c>
      <c r="B70" s="55">
        <f t="shared" ref="B70:AG70" si="26">+B64-B69</f>
        <v>13.920000000000982</v>
      </c>
      <c r="C70" s="55">
        <f t="shared" si="26"/>
        <v>10.750400000000809</v>
      </c>
      <c r="D70" s="55">
        <f t="shared" si="26"/>
        <v>21.490000000000009</v>
      </c>
      <c r="E70" s="55">
        <f t="shared" si="26"/>
        <v>7.8600000000001273</v>
      </c>
      <c r="F70" s="55">
        <f t="shared" si="26"/>
        <v>10.480000000000018</v>
      </c>
      <c r="G70" s="55">
        <f t="shared" si="26"/>
        <v>-1.1099999999999</v>
      </c>
      <c r="H70" s="55">
        <f t="shared" si="26"/>
        <v>-0.74979999999868596</v>
      </c>
      <c r="I70" s="55">
        <f t="shared" si="26"/>
        <v>3.4200000000000728</v>
      </c>
      <c r="J70" s="55">
        <f t="shared" si="26"/>
        <v>4.1899999999995998</v>
      </c>
      <c r="K70" s="55">
        <f t="shared" si="26"/>
        <v>0</v>
      </c>
      <c r="L70" s="55">
        <f t="shared" si="26"/>
        <v>1.4099999999998545</v>
      </c>
      <c r="M70" s="55">
        <f t="shared" si="26"/>
        <v>-34.250000000000455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37.410600000002432</v>
      </c>
    </row>
    <row r="71" spans="1:34" ht="112.5" customHeight="1" x14ac:dyDescent="0.25">
      <c r="A71" s="74" t="s">
        <v>96</v>
      </c>
      <c r="B71" s="14" t="s">
        <v>135</v>
      </c>
      <c r="C71" s="14" t="s">
        <v>137</v>
      </c>
      <c r="D71" s="14" t="s">
        <v>138</v>
      </c>
      <c r="E71" s="14" t="s">
        <v>139</v>
      </c>
      <c r="F71" s="14" t="s">
        <v>140</v>
      </c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136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66" sqref="AI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3072.92</v>
      </c>
      <c r="C12" s="25">
        <v>2244.62</v>
      </c>
      <c r="D12" s="25">
        <v>3016.89</v>
      </c>
      <c r="E12" s="25">
        <v>1041.82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9376.25</v>
      </c>
      <c r="AI12" s="25">
        <v>9216.9500000000007</v>
      </c>
      <c r="AJ12" s="66">
        <f>+AI12-AH12</f>
        <v>-159.29999999999927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298.5</v>
      </c>
      <c r="C15" s="22">
        <v>121</v>
      </c>
      <c r="D15" s="22">
        <v>0</v>
      </c>
      <c r="E15" s="22">
        <v>63.5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483</v>
      </c>
    </row>
    <row r="16" spans="1:36" s="31" customFormat="1" x14ac:dyDescent="0.25">
      <c r="A16" s="29" t="s">
        <v>20</v>
      </c>
      <c r="B16" s="30">
        <v>242</v>
      </c>
      <c r="C16" s="30">
        <v>355</v>
      </c>
      <c r="D16" s="30">
        <v>415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1012</v>
      </c>
      <c r="AJ16" s="67"/>
    </row>
    <row r="17" spans="1:36" customFormat="1" x14ac:dyDescent="0.25">
      <c r="A17" s="45" t="s">
        <v>27</v>
      </c>
      <c r="B17" s="21">
        <f>B16*$B$8</f>
        <v>1447.16</v>
      </c>
      <c r="C17" s="21">
        <f>C16*$B$8</f>
        <v>2122.9</v>
      </c>
      <c r="D17" s="21">
        <f t="shared" ref="D17:AG17" si="2">D16*$B$8</f>
        <v>2481.7000000000003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6051.76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242</v>
      </c>
      <c r="C22" s="19">
        <f t="shared" ref="C22:AG23" si="5">+C16+C18+C20</f>
        <v>355</v>
      </c>
      <c r="D22" s="19">
        <f t="shared" si="5"/>
        <v>415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1012</v>
      </c>
    </row>
    <row r="23" spans="1:36" customFormat="1" x14ac:dyDescent="0.25">
      <c r="A23" s="46" t="s">
        <v>26</v>
      </c>
      <c r="B23" s="18">
        <f>+B17+B19+B21</f>
        <v>1447.16</v>
      </c>
      <c r="C23" s="18">
        <f t="shared" si="5"/>
        <v>2122.9</v>
      </c>
      <c r="D23" s="18">
        <f t="shared" si="5"/>
        <v>2481.7000000000003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6051.76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1141.8900000000001</v>
      </c>
      <c r="C49" s="43"/>
      <c r="D49" s="43">
        <v>559.47</v>
      </c>
      <c r="E49" s="43">
        <v>601.82000000000005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2303.1800000000003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195.97</v>
      </c>
      <c r="C53" s="43">
        <v>0</v>
      </c>
      <c r="D53" s="43">
        <v>15.33</v>
      </c>
      <c r="E53" s="43">
        <v>291.02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502.32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86.18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86.18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3083.52</v>
      </c>
      <c r="C64" s="51">
        <f t="shared" ref="C64:AG64" si="21">+C15+C23+C31+C39+C47+C48+C49+C50+C51+C52+C53+C54+C55+C56+C57+C58+C59+C60+C61+C62+C63</f>
        <v>2243.9</v>
      </c>
      <c r="D64" s="51">
        <f t="shared" si="21"/>
        <v>3056.5</v>
      </c>
      <c r="E64" s="51">
        <f t="shared" si="21"/>
        <v>1042.52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9426.44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3072.92</v>
      </c>
      <c r="C67" s="55">
        <f t="shared" ref="C67:L67" si="23">C12</f>
        <v>2244.62</v>
      </c>
      <c r="D67" s="55">
        <f t="shared" si="23"/>
        <v>3016.89</v>
      </c>
      <c r="E67" s="55">
        <f t="shared" si="23"/>
        <v>1041.82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9376.25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3072.92</v>
      </c>
      <c r="C69" s="57">
        <f t="shared" ref="C69:AG69" si="25">+C67+C68</f>
        <v>2244.62</v>
      </c>
      <c r="D69" s="57">
        <f t="shared" si="25"/>
        <v>3016.89</v>
      </c>
      <c r="E69" s="57">
        <f t="shared" si="25"/>
        <v>1041.82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9376.25</v>
      </c>
    </row>
    <row r="70" spans="1:34" customFormat="1" ht="15" customHeight="1" x14ac:dyDescent="0.25">
      <c r="A70" s="56" t="s">
        <v>95</v>
      </c>
      <c r="B70" s="55">
        <f t="shared" ref="B70:AG70" si="26">+B64-B69</f>
        <v>10.599999999999909</v>
      </c>
      <c r="C70" s="55">
        <f t="shared" si="26"/>
        <v>-0.71999999999979991</v>
      </c>
      <c r="D70" s="55">
        <f t="shared" si="26"/>
        <v>39.610000000000127</v>
      </c>
      <c r="E70" s="55">
        <f t="shared" si="26"/>
        <v>0.70000000000004547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50.190000000000282</v>
      </c>
    </row>
    <row r="71" spans="1:34" ht="95.25" customHeight="1" x14ac:dyDescent="0.25">
      <c r="A71" s="74" t="s">
        <v>96</v>
      </c>
      <c r="B71" s="14"/>
      <c r="C71" s="14" t="s">
        <v>141</v>
      </c>
      <c r="D71" s="14" t="s">
        <v>142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143</v>
      </c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4217.8</v>
      </c>
      <c r="C12" s="25">
        <v>8038.84</v>
      </c>
      <c r="D12" s="25">
        <v>2600.35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14856.99</v>
      </c>
      <c r="AI12" s="25">
        <v>14738.79</v>
      </c>
      <c r="AJ12" s="66">
        <f>+AI12-AH12</f>
        <v>-118.19999999999891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253.5</v>
      </c>
      <c r="C15" s="22">
        <v>714</v>
      </c>
      <c r="D15" s="22">
        <v>297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1264.5</v>
      </c>
    </row>
    <row r="16" spans="1:36" s="31" customFormat="1" x14ac:dyDescent="0.25">
      <c r="A16" s="29" t="s">
        <v>20</v>
      </c>
      <c r="B16" s="30">
        <v>303</v>
      </c>
      <c r="C16" s="30">
        <v>432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735</v>
      </c>
      <c r="AJ16" s="67"/>
    </row>
    <row r="17" spans="1:36" customFormat="1" x14ac:dyDescent="0.25">
      <c r="A17" s="45" t="s">
        <v>27</v>
      </c>
      <c r="B17" s="21">
        <f>B16*$B$8</f>
        <v>1811.94</v>
      </c>
      <c r="C17" s="21">
        <f>C16*$B$8</f>
        <v>2583.36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4395.3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303</v>
      </c>
      <c r="C22" s="19">
        <f t="shared" ref="C22:AG23" si="5">+C16+C18+C20</f>
        <v>432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735</v>
      </c>
    </row>
    <row r="23" spans="1:36" customFormat="1" x14ac:dyDescent="0.25">
      <c r="A23" s="46" t="s">
        <v>26</v>
      </c>
      <c r="B23" s="18">
        <f>+B17+B19+B21</f>
        <v>1811.94</v>
      </c>
      <c r="C23" s="18">
        <f t="shared" si="5"/>
        <v>2583.36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4395.3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6.32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6.32</v>
      </c>
    </row>
    <row r="41" spans="1:34" customFormat="1" x14ac:dyDescent="0.25">
      <c r="A41" s="45" t="s">
        <v>44</v>
      </c>
      <c r="B41" s="21">
        <f>B40*$B$8</f>
        <v>37.793600000000005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37.793600000000005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6.32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6.32</v>
      </c>
    </row>
    <row r="47" spans="1:34" customFormat="1" x14ac:dyDescent="0.25">
      <c r="A47" s="46" t="s">
        <v>48</v>
      </c>
      <c r="B47" s="18">
        <f>+B41+B43+B45</f>
        <v>37.793600000000005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37.793600000000005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1002.58</v>
      </c>
      <c r="C49" s="43">
        <v>2014.34</v>
      </c>
      <c r="D49" s="43">
        <v>1235.3900000000001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4252.3100000000004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1111.3</v>
      </c>
      <c r="C53" s="43">
        <v>2559.39</v>
      </c>
      <c r="D53" s="43">
        <v>1070.74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4741.4299999999994</v>
      </c>
    </row>
    <row r="54" spans="1:34" x14ac:dyDescent="0.25">
      <c r="A54" s="17" t="s">
        <v>114</v>
      </c>
      <c r="B54" s="43"/>
      <c r="C54" s="43">
        <v>41.52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41.52</v>
      </c>
    </row>
    <row r="55" spans="1:34" x14ac:dyDescent="0.25">
      <c r="A55" s="17" t="s">
        <v>52</v>
      </c>
      <c r="B55" s="43">
        <v>9.5</v>
      </c>
      <c r="C55" s="43">
        <v>131.22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140.72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4226.6135999999997</v>
      </c>
      <c r="C64" s="51">
        <f t="shared" ref="C64:AG64" si="21">+C15+C23+C31+C39+C47+C48+C49+C50+C51+C52+C53+C54+C55+C56+C57+C58+C59+C60+C61+C62+C63</f>
        <v>8043.8300000000008</v>
      </c>
      <c r="D64" s="51">
        <f t="shared" si="21"/>
        <v>2603.13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14873.5736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4217.8</v>
      </c>
      <c r="C67" s="55">
        <f t="shared" ref="C67:L67" si="23">C12</f>
        <v>8038.84</v>
      </c>
      <c r="D67" s="55">
        <f t="shared" si="23"/>
        <v>2600.35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14856.99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4217.8</v>
      </c>
      <c r="C69" s="57">
        <f t="shared" ref="C69:AG69" si="25">+C67+C68</f>
        <v>8038.84</v>
      </c>
      <c r="D69" s="57">
        <f t="shared" si="25"/>
        <v>2600.35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14856.99</v>
      </c>
    </row>
    <row r="70" spans="1:34" customFormat="1" ht="15" customHeight="1" x14ac:dyDescent="0.25">
      <c r="A70" s="56" t="s">
        <v>95</v>
      </c>
      <c r="B70" s="55">
        <f t="shared" ref="B70:AG70" si="26">+B64-B69</f>
        <v>8.8135999999994965</v>
      </c>
      <c r="C70" s="55">
        <f t="shared" si="26"/>
        <v>4.9900000000006912</v>
      </c>
      <c r="D70" s="55">
        <f t="shared" si="26"/>
        <v>2.7800000000002001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16.583600000000388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23" sqref="AI2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853.15</v>
      </c>
      <c r="C12" s="25">
        <v>853.77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1706.92</v>
      </c>
      <c r="AI12" s="25">
        <v>1694.04</v>
      </c>
      <c r="AJ12" s="66">
        <f>+AI12-AH12</f>
        <v>-12.880000000000109</v>
      </c>
    </row>
    <row r="13" spans="1:36" ht="19.5" customHeight="1" x14ac:dyDescent="0.25">
      <c r="A13" s="24" t="s">
        <v>117</v>
      </c>
      <c r="B13" s="25">
        <v>17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17</v>
      </c>
      <c r="AI13" s="25"/>
      <c r="AJ13" s="66">
        <f>+AI13-AH13</f>
        <v>-17</v>
      </c>
    </row>
    <row r="14" spans="1:36" ht="19.5" customHeight="1" x14ac:dyDescent="0.25">
      <c r="A14" s="24" t="s">
        <v>118</v>
      </c>
      <c r="B14" s="25">
        <v>48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48</v>
      </c>
      <c r="AI14" s="25"/>
      <c r="AJ14" s="66">
        <f>+AI14-AH14</f>
        <v>-48</v>
      </c>
    </row>
    <row r="15" spans="1:36" x14ac:dyDescent="0.25">
      <c r="A15" s="13" t="s">
        <v>0</v>
      </c>
      <c r="B15" s="22">
        <v>78.5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78.5</v>
      </c>
    </row>
    <row r="16" spans="1:36" s="31" customFormat="1" x14ac:dyDescent="0.25">
      <c r="A16" s="29" t="s">
        <v>20</v>
      </c>
      <c r="B16" s="30">
        <v>15</v>
      </c>
      <c r="C16" s="30">
        <v>85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100</v>
      </c>
      <c r="AJ16" s="67"/>
    </row>
    <row r="17" spans="1:36" customFormat="1" x14ac:dyDescent="0.25">
      <c r="A17" s="45" t="s">
        <v>27</v>
      </c>
      <c r="B17" s="21">
        <f>B16*$B$8</f>
        <v>89.7</v>
      </c>
      <c r="C17" s="21">
        <f>C16*$B$8</f>
        <v>508.3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</v>
      </c>
      <c r="C22" s="19">
        <f t="shared" ref="C22:AG23" si="5">+C16+C18+C20</f>
        <v>85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100</v>
      </c>
    </row>
    <row r="23" spans="1:36" customFormat="1" x14ac:dyDescent="0.25">
      <c r="A23" s="46" t="s">
        <v>26</v>
      </c>
      <c r="B23" s="18">
        <f>+B17+B19+B21</f>
        <v>89.7</v>
      </c>
      <c r="C23" s="18">
        <f t="shared" si="5"/>
        <v>508.3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574.16</v>
      </c>
      <c r="C49" s="43">
        <v>445.55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1019.71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174.54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174.54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916.89999999999986</v>
      </c>
      <c r="C64" s="51">
        <f t="shared" ref="C64:AG64" si="21">+C15+C23+C31+C39+C47+C48+C49+C50+C51+C52+C53+C54+C55+C56+C57+C58+C59+C60+C61+C62+C63</f>
        <v>953.85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1870.75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853.15</v>
      </c>
      <c r="C67" s="55">
        <f t="shared" ref="C67:L67" si="23">C12</f>
        <v>853.77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1706.92</v>
      </c>
    </row>
    <row r="68" spans="1:34" customFormat="1" x14ac:dyDescent="0.25">
      <c r="A68" s="56" t="s">
        <v>93</v>
      </c>
      <c r="B68" s="57">
        <f t="shared" ref="B68:AG68" si="24">+B13+B14</f>
        <v>65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65</v>
      </c>
    </row>
    <row r="69" spans="1:34" customFormat="1" x14ac:dyDescent="0.25">
      <c r="A69" s="56" t="s">
        <v>94</v>
      </c>
      <c r="B69" s="57">
        <f>+B67+B68</f>
        <v>918.15</v>
      </c>
      <c r="C69" s="57">
        <f t="shared" ref="C69:AG69" si="25">+C67+C68</f>
        <v>853.77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1771.92</v>
      </c>
    </row>
    <row r="70" spans="1:34" customFormat="1" ht="15" customHeight="1" x14ac:dyDescent="0.25">
      <c r="A70" s="56" t="s">
        <v>95</v>
      </c>
      <c r="B70" s="55">
        <f t="shared" ref="B70:AG70" si="26">+B64-B69</f>
        <v>-1.2500000000001137</v>
      </c>
      <c r="C70" s="55">
        <f t="shared" si="26"/>
        <v>100.08000000000004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98.829999999999927</v>
      </c>
    </row>
    <row r="71" spans="1:34" ht="102.75" customHeight="1" x14ac:dyDescent="0.25">
      <c r="A71" s="74" t="s">
        <v>96</v>
      </c>
      <c r="B71" s="14"/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997.83</v>
      </c>
      <c r="C12" s="25">
        <v>4498.47</v>
      </c>
      <c r="D12" s="25">
        <v>143.54</v>
      </c>
      <c r="E12" s="25">
        <v>3363.63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9003.4700000000012</v>
      </c>
      <c r="AI12" s="25"/>
      <c r="AJ12" s="66">
        <f>+AI12-AH12</f>
        <v>-9003.4700000000012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317</v>
      </c>
      <c r="D15" s="22"/>
      <c r="E15" s="22">
        <v>97.5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414.5</v>
      </c>
    </row>
    <row r="16" spans="1:36" s="31" customFormat="1" x14ac:dyDescent="0.25">
      <c r="A16" s="29" t="s">
        <v>20</v>
      </c>
      <c r="B16" s="30">
        <v>55</v>
      </c>
      <c r="C16" s="30">
        <v>515</v>
      </c>
      <c r="D16" s="30">
        <v>5</v>
      </c>
      <c r="E16" s="30">
        <v>443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1018</v>
      </c>
      <c r="AJ16" s="67"/>
    </row>
    <row r="17" spans="1:36" customFormat="1" x14ac:dyDescent="0.25">
      <c r="A17" s="45" t="s">
        <v>27</v>
      </c>
      <c r="B17" s="21">
        <f>B16*$B$8</f>
        <v>328.90000000000003</v>
      </c>
      <c r="C17" s="21">
        <f>C16*$B$8</f>
        <v>3079.7000000000003</v>
      </c>
      <c r="D17" s="21">
        <f t="shared" ref="D17:AG17" si="2">D16*$B$8</f>
        <v>29.900000000000002</v>
      </c>
      <c r="E17" s="21">
        <f t="shared" si="2"/>
        <v>2649.1400000000003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6087.6400000000012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55</v>
      </c>
      <c r="C22" s="19">
        <f t="shared" ref="C22:AG23" si="5">+C16+C18+C20</f>
        <v>515</v>
      </c>
      <c r="D22" s="19">
        <f t="shared" si="5"/>
        <v>5</v>
      </c>
      <c r="E22" s="19">
        <f t="shared" si="5"/>
        <v>443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1018</v>
      </c>
    </row>
    <row r="23" spans="1:36" customFormat="1" x14ac:dyDescent="0.25">
      <c r="A23" s="46" t="s">
        <v>26</v>
      </c>
      <c r="B23" s="18">
        <f>+B17+B19+B21</f>
        <v>328.90000000000003</v>
      </c>
      <c r="C23" s="18">
        <f t="shared" si="5"/>
        <v>3079.7000000000003</v>
      </c>
      <c r="D23" s="18">
        <f t="shared" si="5"/>
        <v>29.900000000000002</v>
      </c>
      <c r="E23" s="18">
        <f t="shared" si="5"/>
        <v>2649.1400000000003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6087.6400000000012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25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149.5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149.5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25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149.5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149.5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529.07000000000005</v>
      </c>
      <c r="C49" s="43">
        <v>831.78</v>
      </c>
      <c r="D49" s="43">
        <v>115.54</v>
      </c>
      <c r="E49" s="43">
        <v>568.94000000000005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2045.33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146.52000000000001</v>
      </c>
      <c r="C53" s="43">
        <v>111.6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258.12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>
        <v>44.14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44.14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1004.49</v>
      </c>
      <c r="C64" s="51">
        <f t="shared" ref="C64:AG64" si="21">+C15+C23+C31+C39+C47+C48+C49+C50+C51+C52+C53+C54+C55+C56+C57+C58+C59+C60+C61+C62+C63</f>
        <v>4489.5800000000008</v>
      </c>
      <c r="D64" s="51">
        <f t="shared" si="21"/>
        <v>145.44</v>
      </c>
      <c r="E64" s="51">
        <f t="shared" si="21"/>
        <v>3359.7200000000003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8999.23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997.83</v>
      </c>
      <c r="C67" s="55">
        <f t="shared" ref="C67:L67" si="23">C12</f>
        <v>4498.47</v>
      </c>
      <c r="D67" s="55">
        <f t="shared" si="23"/>
        <v>143.54</v>
      </c>
      <c r="E67" s="55">
        <f t="shared" si="23"/>
        <v>3363.63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9003.4700000000012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997.83</v>
      </c>
      <c r="C69" s="57">
        <f t="shared" ref="C69:AG69" si="25">+C67+C68</f>
        <v>4498.47</v>
      </c>
      <c r="D69" s="57">
        <f t="shared" si="25"/>
        <v>143.54</v>
      </c>
      <c r="E69" s="57">
        <f t="shared" si="25"/>
        <v>3363.63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9003.4700000000012</v>
      </c>
    </row>
    <row r="70" spans="1:34" customFormat="1" ht="15" customHeight="1" x14ac:dyDescent="0.25">
      <c r="A70" s="56" t="s">
        <v>95</v>
      </c>
      <c r="B70" s="55">
        <f t="shared" ref="B70:AG70" si="26">+B64-B69</f>
        <v>6.6599999999999682</v>
      </c>
      <c r="C70" s="55">
        <f t="shared" si="26"/>
        <v>-8.8899999999994179</v>
      </c>
      <c r="D70" s="55">
        <f t="shared" si="26"/>
        <v>1.9000000000000057</v>
      </c>
      <c r="E70" s="55">
        <f t="shared" si="26"/>
        <v>-3.9099999999998545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-4.2399999999992986</v>
      </c>
    </row>
    <row r="71" spans="1:34" ht="96" customHeight="1" x14ac:dyDescent="0.25">
      <c r="A71" s="74" t="s">
        <v>96</v>
      </c>
      <c r="B71" s="14" t="s">
        <v>129</v>
      </c>
      <c r="C71" s="14" t="s">
        <v>130</v>
      </c>
      <c r="D71" s="14" t="s">
        <v>132</v>
      </c>
      <c r="E71" s="14" t="s">
        <v>133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131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4" sqref="F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3725.5</v>
      </c>
      <c r="C12" s="25">
        <v>6424.27</v>
      </c>
      <c r="D12" s="25">
        <v>4482.62</v>
      </c>
      <c r="E12" s="25">
        <v>3624.11</v>
      </c>
      <c r="F12" s="25">
        <v>3410.11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21666.61</v>
      </c>
      <c r="AI12" s="25"/>
      <c r="AJ12" s="66">
        <f>+AI12-AH12</f>
        <v>-21666.61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155</v>
      </c>
      <c r="C15" s="22">
        <v>330</v>
      </c>
      <c r="D15" s="22">
        <v>738.5</v>
      </c>
      <c r="E15" s="22">
        <v>667.5</v>
      </c>
      <c r="F15" s="22">
        <v>410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2301</v>
      </c>
    </row>
    <row r="16" spans="1:36" s="31" customFormat="1" x14ac:dyDescent="0.25">
      <c r="A16" s="29" t="s">
        <v>20</v>
      </c>
      <c r="B16" s="30">
        <v>230</v>
      </c>
      <c r="C16" s="30">
        <v>229</v>
      </c>
      <c r="D16" s="30">
        <v>471</v>
      </c>
      <c r="E16" s="30">
        <v>498</v>
      </c>
      <c r="F16" s="30">
        <v>395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1823</v>
      </c>
      <c r="AJ16" s="67"/>
    </row>
    <row r="17" spans="1:36" customFormat="1" x14ac:dyDescent="0.25">
      <c r="A17" s="45" t="s">
        <v>27</v>
      </c>
      <c r="B17" s="21">
        <f>B16*$B$8</f>
        <v>1375.4</v>
      </c>
      <c r="C17" s="21">
        <f>C16*$B$8</f>
        <v>1369.42</v>
      </c>
      <c r="D17" s="21">
        <f t="shared" ref="D17:AG17" si="2">D16*$B$8</f>
        <v>2816.5800000000004</v>
      </c>
      <c r="E17" s="21">
        <f t="shared" si="2"/>
        <v>2978.0400000000004</v>
      </c>
      <c r="F17" s="21">
        <f t="shared" si="2"/>
        <v>2362.1000000000004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10901.54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230</v>
      </c>
      <c r="C22" s="19">
        <f t="shared" ref="C22:AG23" si="5">+C16+C18+C20</f>
        <v>229</v>
      </c>
      <c r="D22" s="19">
        <f t="shared" si="5"/>
        <v>471</v>
      </c>
      <c r="E22" s="19">
        <f t="shared" si="5"/>
        <v>498</v>
      </c>
      <c r="F22" s="19">
        <f t="shared" si="5"/>
        <v>395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1823</v>
      </c>
    </row>
    <row r="23" spans="1:36" customFormat="1" x14ac:dyDescent="0.25">
      <c r="A23" s="46" t="s">
        <v>26</v>
      </c>
      <c r="B23" s="18">
        <f>+B17+B19+B21</f>
        <v>1375.4</v>
      </c>
      <c r="C23" s="18">
        <f t="shared" si="5"/>
        <v>1369.42</v>
      </c>
      <c r="D23" s="18">
        <f t="shared" si="5"/>
        <v>2816.5800000000004</v>
      </c>
      <c r="E23" s="18">
        <f t="shared" si="5"/>
        <v>2978.0400000000004</v>
      </c>
      <c r="F23" s="18">
        <f t="shared" si="5"/>
        <v>2362.1000000000004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10901.54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1370.74</v>
      </c>
      <c r="C49" s="43"/>
      <c r="D49" s="43">
        <v>843.55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2214.29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4366.01</v>
      </c>
      <c r="D52" s="43"/>
      <c r="E52" s="43"/>
      <c r="F52" s="43">
        <v>528.14</v>
      </c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4894.1500000000005</v>
      </c>
    </row>
    <row r="53" spans="1:34" x14ac:dyDescent="0.25">
      <c r="A53" s="17" t="s">
        <v>18</v>
      </c>
      <c r="B53" s="43">
        <v>606.35</v>
      </c>
      <c r="C53" s="43">
        <v>365.25</v>
      </c>
      <c r="D53" s="43">
        <v>37.57</v>
      </c>
      <c r="E53" s="43"/>
      <c r="F53" s="43">
        <v>121.06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1130.23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159.65</v>
      </c>
      <c r="C55" s="43"/>
      <c r="D55" s="43">
        <v>63.85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223.5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3667.1400000000003</v>
      </c>
      <c r="C64" s="51">
        <f t="shared" ref="C64:AG64" si="21">+C15+C23+C31+C39+C47+C48+C49+C50+C51+C52+C53+C54+C55+C56+C57+C58+C59+C60+C61+C62+C63</f>
        <v>6430.68</v>
      </c>
      <c r="D64" s="51">
        <f t="shared" si="21"/>
        <v>4500.05</v>
      </c>
      <c r="E64" s="51">
        <f t="shared" si="21"/>
        <v>3645.5400000000004</v>
      </c>
      <c r="F64" s="51">
        <f t="shared" si="21"/>
        <v>3421.3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21664.71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3725.5</v>
      </c>
      <c r="C67" s="55">
        <f t="shared" ref="C67:L67" si="23">C12</f>
        <v>6424.27</v>
      </c>
      <c r="D67" s="55">
        <f t="shared" si="23"/>
        <v>4482.62</v>
      </c>
      <c r="E67" s="55">
        <f t="shared" si="23"/>
        <v>3624.11</v>
      </c>
      <c r="F67" s="55">
        <f t="shared" si="23"/>
        <v>3410.11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21666.61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3725.5</v>
      </c>
      <c r="C69" s="57">
        <f t="shared" ref="C69:AG69" si="25">+C67+C68</f>
        <v>6424.27</v>
      </c>
      <c r="D69" s="57">
        <f t="shared" si="25"/>
        <v>4482.62</v>
      </c>
      <c r="E69" s="57">
        <f t="shared" si="25"/>
        <v>3624.11</v>
      </c>
      <c r="F69" s="57">
        <f t="shared" si="25"/>
        <v>3410.11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21666.61</v>
      </c>
    </row>
    <row r="70" spans="1:34" customFormat="1" ht="15" customHeight="1" x14ac:dyDescent="0.25">
      <c r="A70" s="56" t="s">
        <v>95</v>
      </c>
      <c r="B70" s="55">
        <f t="shared" ref="B70:AG70" si="26">+B64-B69</f>
        <v>-58.359999999999673</v>
      </c>
      <c r="C70" s="55">
        <f t="shared" si="26"/>
        <v>6.4099999999998545</v>
      </c>
      <c r="D70" s="55">
        <f t="shared" si="26"/>
        <v>17.430000000000291</v>
      </c>
      <c r="E70" s="55">
        <f t="shared" si="26"/>
        <v>21.430000000000291</v>
      </c>
      <c r="F70" s="55">
        <f t="shared" si="26"/>
        <v>11.190000000000055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-1.8999999999991815</v>
      </c>
    </row>
    <row r="71" spans="1:34" ht="94.5" customHeight="1" x14ac:dyDescent="0.25">
      <c r="A71" s="74" t="s">
        <v>96</v>
      </c>
      <c r="B71" s="14" t="s">
        <v>144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2022-08-14T17:15:32Z</cp:lastPrinted>
  <dcterms:created xsi:type="dcterms:W3CDTF">2013-07-24T18:56:16Z</dcterms:created>
  <dcterms:modified xsi:type="dcterms:W3CDTF">2022-08-15T19:37:05Z</dcterms:modified>
</cp:coreProperties>
</file>