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AGOSTO 2022\"/>
    </mc:Choice>
  </mc:AlternateContent>
  <bookViews>
    <workbookView xWindow="0" yWindow="0" windowWidth="7515" windowHeight="11145" firstSheet="3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AH23" i="149"/>
  <c r="F11" i="145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C23" i="40" l="1"/>
  <c r="Y23" i="40"/>
  <c r="AE47" i="40"/>
  <c r="AB39" i="40"/>
  <c r="AA47" i="40"/>
  <c r="AD39" i="40"/>
  <c r="X39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X64" i="40" l="1"/>
  <c r="AD64" i="40"/>
  <c r="AD70" i="40" s="1"/>
  <c r="AA64" i="40"/>
  <c r="AA70" i="40" s="1"/>
  <c r="Y64" i="40"/>
  <c r="Y70" i="40" s="1"/>
  <c r="AB64" i="40"/>
  <c r="AB70" i="40" s="1"/>
  <c r="V64" i="40"/>
  <c r="V70" i="40" s="1"/>
  <c r="Z64" i="40"/>
  <c r="Z70" i="40" s="1"/>
  <c r="L69" i="40"/>
  <c r="AE64" i="40"/>
  <c r="AE70" i="40" s="1"/>
  <c r="T64" i="40"/>
  <c r="X70" i="40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B38" i="40"/>
  <c r="J39" i="40" l="1"/>
  <c r="H39" i="40"/>
  <c r="K47" i="40"/>
  <c r="I47" i="40"/>
  <c r="G47" i="40"/>
  <c r="G23" i="40"/>
  <c r="F39" i="40"/>
  <c r="E23" i="40"/>
  <c r="L39" i="40"/>
  <c r="E47" i="40"/>
  <c r="E39" i="40"/>
  <c r="E64" i="40" s="1"/>
  <c r="E70" i="40" s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B23" i="40"/>
  <c r="K64" i="40" l="1"/>
  <c r="K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<sst xmlns="http://schemas.openxmlformats.org/spreadsheetml/2006/main" count="739" uniqueCount="134">
  <si>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</si>
  <si>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</si>
  <si>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</si>
  <si>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</si>
  <si>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</si>
  <si>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</si>
  <si>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</si>
  <si>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</si>
  <si>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</si>
  <si>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</si>
  <si>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</si>
  <si>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</si>
  <si>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</si>
  <si>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</si>
  <si>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</si>
  <si>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</si>
  <si>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</si>
  <si>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</si>
  <si>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</si>
  <si>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</si>
  <si>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</si>
  <si>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</si>
  <si>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</si>
  <si>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</si>
  <si>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</si>
  <si>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</si>
  <si>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</si>
  <si>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</si>
  <si>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</si>
  <si>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</si>
  <si>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</si>
  <si>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</si>
  <si>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</si>
  <si>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</si>
  <si>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</si>
  <si>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</si>
  <si>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</si>
  <si>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</si>
  <si>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</si>
  <si>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</si>
  <si>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</si>
  <si>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</si>
  <si>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</si>
  <si>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</si>
  <si>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</si>
  <si>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</si>
  <si>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</si>
  <si>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</si>
  <si>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</si>
  <si>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</si>
  <si>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</si>
  <si>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</si>
  <si>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</si>
  <si>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</si>
  <si>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</si>
  <si>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</si>
  <si>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</si>
  <si>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</si>
  <si>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</si>
  <si>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</si>
  <si>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</si>
  <si>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</si>
  <si>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</si>
  <si>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</si>
  <si>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</si>
  <si>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</si>
  <si>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</si>
  <si>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</si>
  <si>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</si>
  <si>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</si>
  <si>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</si>
  <si>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</si>
  <si>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</si>
  <si>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</si>
  <si>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</si>
  <si>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</si>
  <si>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</si>
  <si>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</si>
  <si>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</si>
  <si>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</si>
  <si>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</si>
  <si>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</si>
  <si>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</si>
  <si>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</si>
  <si>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</si>
  <si>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</si>
  <si>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</si>
  <si>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</si>
  <si>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</si>
  <si>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</si>
  <si>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</si>
  <si>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</si>
  <si>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</si>
  <si>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</si>
  <si>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</si>
  <si>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</si>
  <si>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</si>
  <si>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</si>
  <si>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</si>
  <si>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</si>
  <si>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</si>
  <si>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</si>
  <si>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</si>
  <si>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</si>
  <si>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</si>
  <si>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</si>
  <si>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</si>
  <si>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</si>
  <si>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</si>
  <si>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</si>
  <si>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</si>
  <si>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</si>
  <si>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</si>
  <si>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</si>
  <si>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</si>
  <si>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</si>
  <si>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</si>
  <si>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</si>
  <si>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</si>
  <si>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</si>
  <si>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</si>
  <si>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</si>
  <si>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</si>
  <si>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16.00F/C</t>
  </si>
  <si>
    <t>FALTANTE DE 10$</t>
  </si>
  <si>
    <t>36.00F/C</t>
  </si>
  <si>
    <t>23.50F/C</t>
  </si>
  <si>
    <t>55.50F/C</t>
  </si>
  <si>
    <t>6.50F/C</t>
  </si>
  <si>
    <t xml:space="preserve">4.50F/C FALTANTE </t>
  </si>
  <si>
    <t>DE 10$</t>
  </si>
  <si>
    <t>FONDO 48.00</t>
  </si>
  <si>
    <t>FALTANTE TOTAL</t>
  </si>
  <si>
    <t>FALTANTE DE 5$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</si>
</sst>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59430.16</v>
      </c>
      <c r="C2" s="42">
        <f>MODELO!AH12</f>
        <v>28173.15</v>
      </c>
      <c r="D2" s="42">
        <f>EXQUISITECES!AH12</f>
        <v>7888.43</v>
      </c>
      <c r="E2" s="42">
        <f>HOYADA!AH12</f>
        <v>8933.77</v>
      </c>
      <c r="F2" s="42">
        <f>FARMASTOP!AH12</f>
        <v>1917.4699999999998</v>
      </c>
      <c r="G2" s="42">
        <f>BOCAS!AH12</f>
        <v>2051.8000000000002</v>
      </c>
      <c r="H2" s="42">
        <f>LAGUNETICA!AH12</f>
        <v>13591.73</v>
      </c>
      <c r="I2" s="42">
        <f>SANANTONIO!AH12</f>
        <v>0</v>
      </c>
      <c r="J2" s="42">
        <f>SUM(B2:I2)</f>
        <v>121986.51</v>
      </c>
    </row>
    <row r="3" spans="1:10" x14ac:dyDescent="0.25">
      <c r="A3" s="45" t="s">
        <v>0</v>
      </c>
      <c r="B3" s="42">
        <f>AUTOMERCADO!AH15</f>
        <v>583</v>
      </c>
      <c r="C3" s="42">
        <f>MODELO!AH15</f>
        <v>1434</v>
      </c>
      <c r="D3" s="42">
        <f>EXQUISITECES!AH15</f>
        <v>485.5</v>
      </c>
      <c r="E3" s="42">
        <f>HOYADA!AH15</f>
        <v>1500</v>
      </c>
      <c r="F3" s="42">
        <f>FARMASTOP!AH15</f>
        <v>105.5</v>
      </c>
      <c r="G3" s="42">
        <f>BOCAS!AH15</f>
        <v>43</v>
      </c>
      <c r="H3" s="42">
        <f>LAGUNETICA!AH15</f>
        <v>1016.5</v>
      </c>
      <c r="I3" s="42">
        <f>SANANTONIO!AH15</f>
        <v>0</v>
      </c>
      <c r="J3" s="42">
        <f t="shared" ref="J3:J52" si="0">SUM(B3:I3)</f>
        <v>5167.5</v>
      </c>
    </row>
    <row r="4" spans="1:10" x14ac:dyDescent="0.25">
      <c r="A4" s="70" t="s">
        <v>20</v>
      </c>
      <c r="B4" s="42">
        <f>AUTOMERCADO!AH16</f>
        <v>710</v>
      </c>
      <c r="C4" s="42">
        <f>MODELO!AH16</f>
        <v>426</v>
      </c>
      <c r="D4" s="42">
        <f>EXQUISITECES!AH16</f>
        <v>76</v>
      </c>
      <c r="E4" s="42">
        <f>HOYADA!AH16</f>
        <v>296</v>
      </c>
      <c r="F4" s="42">
        <f>FARMASTOP!AH16</f>
        <v>10</v>
      </c>
      <c r="G4" s="42">
        <f>BOCAS!AH16</f>
        <v>108</v>
      </c>
      <c r="H4" s="42">
        <f>LAGUNETICA!AH16</f>
        <v>58</v>
      </c>
      <c r="I4" s="42">
        <f>SANANTONIO!AH16</f>
        <v>0</v>
      </c>
      <c r="J4" s="42">
        <f t="shared" si="0"/>
        <v>1684</v>
      </c>
    </row>
    <row r="5" spans="1:10" x14ac:dyDescent="0.25">
      <c r="A5" s="45" t="s">
        <v>27</v>
      </c>
      <c r="B5" s="42">
        <f>AUTOMERCADO!AH17</f>
        <v>4224.5000000000009</v>
      </c>
      <c r="C5" s="42">
        <f>MODELO!AH17</f>
        <v>2534.6999999999998</v>
      </c>
      <c r="D5" s="42">
        <f>EXQUISITECES!AH17</f>
        <v>452.2</v>
      </c>
      <c r="E5" s="42">
        <f>HOYADA!AH17</f>
        <v>1752.3199999999997</v>
      </c>
      <c r="F5" s="42">
        <f>FARMASTOP!AH17</f>
        <v>59.5</v>
      </c>
      <c r="G5" s="42">
        <f>BOCAS!AH17</f>
        <v>642.6</v>
      </c>
      <c r="H5" s="42">
        <f>LAGUNETICA!AH17</f>
        <v>345.1</v>
      </c>
      <c r="I5" s="42">
        <f>SANANTONIO!AH17</f>
        <v>0</v>
      </c>
      <c r="J5" s="42">
        <f t="shared" si="0"/>
        <v>10010.920000000002</v>
      </c>
    </row>
    <row r="6" spans="1:10" x14ac:dyDescent="0.25">
      <c r="A6" s="70" t="s">
        <v>23</v>
      </c>
      <c r="B6" s="42">
        <f>AUTOMERCADO!AH18</f>
        <v>3495</v>
      </c>
      <c r="C6" s="42">
        <f>MODELO!AH18</f>
        <v>1372</v>
      </c>
      <c r="D6" s="42">
        <f>EXQUISITECES!AH18</f>
        <v>460</v>
      </c>
      <c r="E6" s="42">
        <f>HOYADA!AH18</f>
        <v>0</v>
      </c>
      <c r="F6" s="42">
        <f>FARMASTOP!AH18</f>
        <v>106</v>
      </c>
      <c r="G6" s="42">
        <f>BOCAS!AH18</f>
        <v>3</v>
      </c>
      <c r="H6" s="42">
        <f>LAGUNETICA!AH18</f>
        <v>702</v>
      </c>
      <c r="I6" s="42">
        <f>SANANTONIO!AH18</f>
        <v>0</v>
      </c>
      <c r="J6" s="42">
        <f t="shared" si="0"/>
        <v>6138</v>
      </c>
    </row>
    <row r="7" spans="1:10" x14ac:dyDescent="0.25">
      <c r="A7" s="45" t="s">
        <v>27</v>
      </c>
      <c r="B7" s="42">
        <f>AUTOMERCADO!AH19</f>
        <v>20690.399999999998</v>
      </c>
      <c r="C7" s="42">
        <f>MODELO!AH19</f>
        <v>8122.2399999999989</v>
      </c>
      <c r="D7" s="42">
        <f>EXQUISITECES!AH19</f>
        <v>2723.2</v>
      </c>
      <c r="E7" s="42">
        <f>HOYADA!AH19</f>
        <v>0</v>
      </c>
      <c r="F7" s="42">
        <f>FARMASTOP!AH19</f>
        <v>627.52</v>
      </c>
      <c r="G7" s="42">
        <f>BOCAS!AH19</f>
        <v>17.759999999999998</v>
      </c>
      <c r="H7" s="42">
        <f>LAGUNETICA!AH19</f>
        <v>4155.84</v>
      </c>
      <c r="I7" s="42">
        <f>SANANTONIO!AH19</f>
        <v>0</v>
      </c>
      <c r="J7" s="42">
        <f t="shared" si="0"/>
        <v>36336.959999999992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4205</v>
      </c>
      <c r="C10" s="42">
        <f>MODELO!AH22</f>
        <v>1798</v>
      </c>
      <c r="D10" s="42">
        <f>EXQUISITECES!AH22</f>
        <v>536</v>
      </c>
      <c r="E10" s="42">
        <f>HOYADA!AH22</f>
        <v>296</v>
      </c>
      <c r="F10" s="42">
        <f>FARMASTOP!AH22</f>
        <v>116</v>
      </c>
      <c r="G10" s="42">
        <f>BOCAS!AH22</f>
        <v>111</v>
      </c>
      <c r="H10" s="42">
        <f>LAGUNETICA!AH22</f>
        <v>760</v>
      </c>
      <c r="I10" s="42">
        <f>SANANTONIO!AH22</f>
        <v>0</v>
      </c>
      <c r="J10" s="42">
        <f t="shared" si="0"/>
        <v>7822</v>
      </c>
    </row>
    <row r="11" spans="1:10" x14ac:dyDescent="0.25">
      <c r="A11" s="46" t="s">
        <v>26</v>
      </c>
      <c r="B11" s="42">
        <f>AUTOMERCADO!AH23</f>
        <v>24914.9</v>
      </c>
      <c r="C11" s="42">
        <f>MODELO!AH23</f>
        <v>10656.94</v>
      </c>
      <c r="D11" s="42">
        <f>EXQUISITECES!AH23</f>
        <v>3175.3999999999996</v>
      </c>
      <c r="E11" s="42">
        <f>HOYADA!AH23</f>
        <v>1752.3199999999997</v>
      </c>
      <c r="F11" s="42">
        <f>FARMASTOP!AH23</f>
        <v>687.02</v>
      </c>
      <c r="G11" s="42">
        <f>BOCAS!AH23</f>
        <v>660.36</v>
      </c>
      <c r="H11" s="42">
        <f>LAGUNETICA!AH23</f>
        <v>4500.9400000000005</v>
      </c>
      <c r="I11" s="42">
        <f>SANANTONIO!AH23</f>
        <v>0</v>
      </c>
      <c r="J11" s="42">
        <f t="shared" si="0"/>
        <v>46347.880000000005</v>
      </c>
    </row>
    <row r="12" spans="1:10" x14ac:dyDescent="0.25">
      <c r="A12" s="45" t="s">
        <v>28</v>
      </c>
      <c r="B12" s="42">
        <f>AUTOMERCADO!AH24</f>
        <v>0</v>
      </c>
      <c r="C12" s="42">
        <f>MODELO!AH24</f>
        <v>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0</v>
      </c>
    </row>
    <row r="13" spans="1:10" x14ac:dyDescent="0.25">
      <c r="A13" s="45" t="s">
        <v>31</v>
      </c>
      <c r="B13" s="42">
        <f>AUTOMERCADO!AH25</f>
        <v>0</v>
      </c>
      <c r="C13" s="42">
        <f>MODELO!AH25</f>
        <v>0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0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0</v>
      </c>
      <c r="C18" s="42">
        <f>MODELO!AH30</f>
        <v>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0</v>
      </c>
    </row>
    <row r="19" spans="1:10" x14ac:dyDescent="0.25">
      <c r="A19" s="46" t="s">
        <v>33</v>
      </c>
      <c r="B19" s="42">
        <f>AUTOMERCADO!AH31</f>
        <v>0</v>
      </c>
      <c r="C19" s="42">
        <f>MODELO!AH31</f>
        <v>0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0</v>
      </c>
    </row>
    <row r="20" spans="1:10" x14ac:dyDescent="0.25">
      <c r="A20" s="45" t="s">
        <v>34</v>
      </c>
      <c r="B20" s="42">
        <f>AUTOMERCADO!AH32</f>
        <v>134</v>
      </c>
      <c r="C20" s="42">
        <f>MODELO!AH32</f>
        <v>0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134</v>
      </c>
    </row>
    <row r="21" spans="1:10" x14ac:dyDescent="0.25">
      <c r="A21" s="45" t="s">
        <v>35</v>
      </c>
      <c r="B21" s="42">
        <f>AUTOMERCADO!AH33</f>
        <v>797.30000000000007</v>
      </c>
      <c r="C21" s="42">
        <f>MODELO!AH33</f>
        <v>0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797.30000000000007</v>
      </c>
    </row>
    <row r="22" spans="1:10" x14ac:dyDescent="0.25">
      <c r="A22" s="45" t="s">
        <v>36</v>
      </c>
      <c r="B22" s="42">
        <f>AUTOMERCADO!AH34</f>
        <v>371.50999999999993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371.50999999999993</v>
      </c>
    </row>
    <row r="23" spans="1:10" x14ac:dyDescent="0.25">
      <c r="A23" s="45" t="s">
        <v>35</v>
      </c>
      <c r="B23" s="42">
        <f>AUTOMERCADO!AH35</f>
        <v>2199.3391999999999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2199.3391999999999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505.51000000000005</v>
      </c>
      <c r="C26" s="42">
        <f>MODELO!AH38</f>
        <v>0</v>
      </c>
      <c r="D26" s="42">
        <f>EXQUISITECES!AH38</f>
        <v>0</v>
      </c>
      <c r="E26" s="42">
        <f>HOYADA!AH38</f>
        <v>0</v>
      </c>
      <c r="F26" s="42">
        <f>FARMASTOP!AH38</f>
        <v>0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505.51000000000005</v>
      </c>
    </row>
    <row r="27" spans="1:10" x14ac:dyDescent="0.25">
      <c r="A27" s="46" t="s">
        <v>42</v>
      </c>
      <c r="B27" s="42">
        <f>AUTOMERCADO!AH39</f>
        <v>2996.6391999999996</v>
      </c>
      <c r="C27" s="42">
        <f>MODELO!AH39</f>
        <v>0</v>
      </c>
      <c r="D27" s="42">
        <f>EXQUISITECES!AH39</f>
        <v>0</v>
      </c>
      <c r="E27" s="42">
        <f>HOYADA!AH39</f>
        <v>0</v>
      </c>
      <c r="F27" s="42">
        <f>FARMASTOP!AH39</f>
        <v>0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2996.6391999999996</v>
      </c>
    </row>
    <row r="28" spans="1:10" x14ac:dyDescent="0.25">
      <c r="A28" s="45" t="s">
        <v>43</v>
      </c>
      <c r="B28" s="42">
        <f>AUTOMERCADO!AH40</f>
        <v>61.19</v>
      </c>
      <c r="C28" s="42">
        <f>MODELO!AH40</f>
        <v>0</v>
      </c>
      <c r="D28" s="42">
        <f>EXQUISITECES!AH40</f>
        <v>0</v>
      </c>
      <c r="E28" s="42">
        <f>HOYADA!AH40</f>
        <v>37.489999999999995</v>
      </c>
      <c r="F28" s="42">
        <f>FARMASTOP!AH40</f>
        <v>0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98.679999999999993</v>
      </c>
    </row>
    <row r="29" spans="1:10" x14ac:dyDescent="0.25">
      <c r="A29" s="45" t="s">
        <v>44</v>
      </c>
      <c r="B29" s="42">
        <f>AUTOMERCADO!AH41</f>
        <v>364.08049999999997</v>
      </c>
      <c r="C29" s="42">
        <f>MODELO!AH41</f>
        <v>0</v>
      </c>
      <c r="D29" s="42">
        <f>EXQUISITECES!AH41</f>
        <v>0</v>
      </c>
      <c r="E29" s="42">
        <f>HOYADA!AH41</f>
        <v>221.94079999999997</v>
      </c>
      <c r="F29" s="42">
        <f>FARMASTOP!AH41</f>
        <v>0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586.02129999999988</v>
      </c>
    </row>
    <row r="30" spans="1:10" x14ac:dyDescent="0.25">
      <c r="A30" s="45" t="s">
        <v>45</v>
      </c>
      <c r="B30" s="42">
        <f>AUTOMERCADO!AH42</f>
        <v>176.92000000000002</v>
      </c>
      <c r="C30" s="42">
        <f>MODELO!AH42</f>
        <v>17.77</v>
      </c>
      <c r="D30" s="42">
        <f>EXQUISITECES!AH42</f>
        <v>0</v>
      </c>
      <c r="E30" s="42">
        <f>HOYADA!AH42</f>
        <v>0</v>
      </c>
      <c r="F30" s="42">
        <f>FARMASTOP!AH42</f>
        <v>9.18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203.87000000000003</v>
      </c>
    </row>
    <row r="31" spans="1:10" x14ac:dyDescent="0.25">
      <c r="A31" s="45" t="s">
        <v>44</v>
      </c>
      <c r="B31" s="42">
        <f>AUTOMERCADO!AH43</f>
        <v>1047.3664000000001</v>
      </c>
      <c r="C31" s="42">
        <f>MODELO!AH43</f>
        <v>105.19839999999999</v>
      </c>
      <c r="D31" s="42">
        <f>EXQUISITECES!AH43</f>
        <v>0</v>
      </c>
      <c r="E31" s="42">
        <f>HOYADA!AH43</f>
        <v>0</v>
      </c>
      <c r="F31" s="42">
        <f>FARMASTOP!AH43</f>
        <v>54.345599999999997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1206.9104000000002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238.11</v>
      </c>
      <c r="C34" s="42">
        <f>MODELO!AH46</f>
        <v>17.77</v>
      </c>
      <c r="D34" s="42">
        <f>EXQUISITECES!AH46</f>
        <v>0</v>
      </c>
      <c r="E34" s="42">
        <f>HOYADA!AH46</f>
        <v>37.489999999999995</v>
      </c>
      <c r="F34" s="42">
        <f>FARMASTOP!AH46</f>
        <v>9.18</v>
      </c>
      <c r="G34" s="42">
        <f>BOCAS!AH46</f>
        <v>0</v>
      </c>
      <c r="H34" s="42">
        <f>LAGUNETICA!AH46</f>
        <v>0</v>
      </c>
      <c r="I34" s="42">
        <f>SANANTONIO!AH46</f>
        <v>0</v>
      </c>
      <c r="J34" s="42">
        <f t="shared" si="0"/>
        <v>302.55</v>
      </c>
    </row>
    <row r="35" spans="1:10" x14ac:dyDescent="0.25">
      <c r="A35" s="46" t="s">
        <v>48</v>
      </c>
      <c r="B35" s="42">
        <f>AUTOMERCADO!AH47</f>
        <v>1411.4468999999999</v>
      </c>
      <c r="C35" s="42">
        <f>MODELO!AH47</f>
        <v>105.19839999999999</v>
      </c>
      <c r="D35" s="42">
        <f>EXQUISITECES!AH47</f>
        <v>0</v>
      </c>
      <c r="E35" s="42">
        <f>HOYADA!AH47</f>
        <v>221.94079999999997</v>
      </c>
      <c r="F35" s="42">
        <f>FARMASTOP!AH47</f>
        <v>54.345599999999997</v>
      </c>
      <c r="G35" s="42">
        <f>BOCAS!AH47</f>
        <v>0</v>
      </c>
      <c r="H35" s="42">
        <f>LAGUNETICA!AH47</f>
        <v>0</v>
      </c>
      <c r="I35" s="42">
        <f>SANANTONIO!AH47</f>
        <v>0</v>
      </c>
      <c r="J35" s="42">
        <f t="shared" si="0"/>
        <v>1792.9317000000001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23763.489999999998</v>
      </c>
      <c r="C37" s="42">
        <f>MODELO!AH49</f>
        <v>9065.7999999999993</v>
      </c>
      <c r="D37" s="42">
        <f>EXQUISITECES!AH49</f>
        <v>2816.7200000000003</v>
      </c>
      <c r="E37" s="42">
        <f>HOYADA!AH49</f>
        <v>4120.87</v>
      </c>
      <c r="F37" s="42">
        <f>FARMASTOP!AH49</f>
        <v>817.15000000000009</v>
      </c>
      <c r="G37" s="42">
        <f>BOCAS!AH49</f>
        <v>1239.4899999999998</v>
      </c>
      <c r="H37" s="42">
        <f>LAGUNETICA!AH49</f>
        <v>3325.05</v>
      </c>
      <c r="I37" s="42">
        <f>SANANTONIO!AH49</f>
        <v>0</v>
      </c>
      <c r="J37" s="42">
        <f t="shared" si="0"/>
        <v>45148.57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0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3405.41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3025.21</v>
      </c>
      <c r="I40" s="42">
        <f>SANANTONIO!AH52</f>
        <v>0</v>
      </c>
      <c r="J40" s="42">
        <f t="shared" si="0"/>
        <v>6430.62</v>
      </c>
    </row>
    <row r="41" spans="1:10" x14ac:dyDescent="0.25">
      <c r="A41" s="71" t="s">
        <v>18</v>
      </c>
      <c r="B41" s="42">
        <f>AUTOMERCADO!AH53</f>
        <v>3862.2699999999995</v>
      </c>
      <c r="C41" s="42">
        <f>MODELO!AH53</f>
        <v>2882.7200000000003</v>
      </c>
      <c r="D41" s="42">
        <f>EXQUISITECES!AH53</f>
        <v>1319.67</v>
      </c>
      <c r="E41" s="42">
        <f>HOYADA!AH53</f>
        <v>1346.84</v>
      </c>
      <c r="F41" s="42">
        <f>FARMASTOP!AH53</f>
        <v>255.55</v>
      </c>
      <c r="G41" s="42">
        <f>BOCAS!AH53</f>
        <v>85.99</v>
      </c>
      <c r="H41" s="42">
        <f>LAGUNETICA!AH53</f>
        <v>1671.41</v>
      </c>
      <c r="I41" s="42">
        <f>SANANTONIO!AH53</f>
        <v>0</v>
      </c>
      <c r="J41" s="42">
        <f t="shared" si="0"/>
        <v>11424.449999999999</v>
      </c>
    </row>
    <row r="42" spans="1:10" x14ac:dyDescent="0.25">
      <c r="A42" s="71" t="s">
        <v>114</v>
      </c>
      <c r="B42" s="42">
        <f>AUTOMERCADO!AH54</f>
        <v>29.71</v>
      </c>
      <c r="C42" s="42">
        <f>MODELO!AH54</f>
        <v>26.98</v>
      </c>
      <c r="D42" s="42">
        <f>EXQUISITECES!AH54</f>
        <v>0</v>
      </c>
      <c r="E42" s="42">
        <f>HOYADA!AH54</f>
        <v>0</v>
      </c>
      <c r="F42" s="42">
        <f>FARMASTOP!AH54</f>
        <v>0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56.69</v>
      </c>
    </row>
    <row r="43" spans="1:10" x14ac:dyDescent="0.25">
      <c r="A43" s="71" t="s">
        <v>52</v>
      </c>
      <c r="B43" s="42">
        <f>AUTOMERCADO!AH55</f>
        <v>1922.9699999999998</v>
      </c>
      <c r="C43" s="42">
        <f>MODELO!AH55</f>
        <v>197.26000000000002</v>
      </c>
      <c r="D43" s="42">
        <f>EXQUISITECES!AH55</f>
        <v>35.43</v>
      </c>
      <c r="E43" s="42">
        <f>HOYADA!AH55</f>
        <v>0</v>
      </c>
      <c r="F43" s="42">
        <f>FARMASTOP!AH55</f>
        <v>0</v>
      </c>
      <c r="G43" s="42">
        <f>BOCAS!AH55</f>
        <v>17.41</v>
      </c>
      <c r="H43" s="42">
        <f>LAGUNETICA!AH55</f>
        <v>34.04</v>
      </c>
      <c r="I43" s="42">
        <f>SANANTONIO!AH55</f>
        <v>0</v>
      </c>
      <c r="J43" s="42">
        <f t="shared" si="0"/>
        <v>2207.1099999999997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420.05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420.05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59484.426100000004</v>
      </c>
      <c r="C52" s="72">
        <f>MODELO!AH64</f>
        <v>28194.358400000001</v>
      </c>
      <c r="D52" s="72">
        <f>EXQUISITECES!AH64</f>
        <v>7832.72</v>
      </c>
      <c r="E52" s="72">
        <f>HOYADA!AH64</f>
        <v>8941.970800000001</v>
      </c>
      <c r="F52" s="72">
        <f>FARMASTOP!AH64</f>
        <v>1919.5655999999999</v>
      </c>
      <c r="G52" s="72">
        <f>BOCAS!AH64</f>
        <v>2046.2499999999998</v>
      </c>
      <c r="H52" s="72">
        <f>LAGUNETICA!AH64</f>
        <v>13573.15</v>
      </c>
      <c r="I52" s="72">
        <f>SANANTONIO!AH64</f>
        <v>0</v>
      </c>
      <c r="J52" s="72">
        <f t="shared" si="0"/>
        <v>121992.4409</v>
      </c>
    </row>
    <row r="53" spans="1:10" x14ac:dyDescent="0.25">
      <c r="A53" s="54" t="s">
        <v>3</v>
      </c>
      <c r="B53" s="42">
        <f>B2</f>
        <v>59430.16</v>
      </c>
      <c r="C53" s="42">
        <f t="shared" ref="C53:I53" si="1">C2</f>
        <v>28173.15</v>
      </c>
      <c r="D53" s="42">
        <f t="shared" si="1"/>
        <v>7888.43</v>
      </c>
      <c r="E53" s="42">
        <f t="shared" si="1"/>
        <v>8933.77</v>
      </c>
      <c r="F53" s="42">
        <f t="shared" si="1"/>
        <v>1917.4699999999998</v>
      </c>
      <c r="G53" s="42">
        <f t="shared" si="1"/>
        <v>2051.8000000000002</v>
      </c>
      <c r="H53" s="42">
        <f t="shared" si="1"/>
        <v>13591.73</v>
      </c>
      <c r="I53" s="42">
        <f t="shared" si="1"/>
        <v>0</v>
      </c>
      <c r="J53" s="42">
        <f>J2</f>
        <v>121986.51</v>
      </c>
    </row>
    <row r="54" spans="1:10" x14ac:dyDescent="0.25">
      <c r="A54" s="56" t="s">
        <v>95</v>
      </c>
      <c r="B54" s="42">
        <f>+B52-B53</f>
        <v>54.266100000000733</v>
      </c>
      <c r="C54" s="42">
        <f t="shared" ref="C54:I54" si="2">+C52-C53</f>
        <v>21.208399999999529</v>
      </c>
      <c r="D54" s="42">
        <f t="shared" si="2"/>
        <v>-55.710000000000036</v>
      </c>
      <c r="E54" s="42">
        <f t="shared" si="2"/>
        <v>8.2008000000005268</v>
      </c>
      <c r="F54" s="42">
        <f t="shared" si="2"/>
        <v>2.095600000000104</v>
      </c>
      <c r="G54" s="42">
        <f t="shared" si="2"/>
        <v>-5.5500000000004093</v>
      </c>
      <c r="H54" s="42">
        <f t="shared" si="2"/>
        <v>-18.579999999999927</v>
      </c>
      <c r="I54" s="42">
        <f t="shared" si="2"/>
        <v>0</v>
      </c>
      <c r="J54" s="42">
        <f>+J52-J53</f>
        <v>5.930900000006659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2"/>
  <sheetViews>
    <sheetView workbookViewId="0">
      <pane xSplit="1" ySplit="4" topLeftCell="AH41" activePane="bottomRight" state="frozen"/>
      <selection pane="topRight" activeCell="B1" sqref="B1"/>
      <selection pane="bottomLeft" activeCell="A5" sqref="A5"/>
      <selection pane="bottomRight" activeCell="AI64" sqref="AI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5.95</v>
      </c>
      <c r="C8" s="1" t="s">
        <v>38</v>
      </c>
      <c r="D8" s="2"/>
    </row>
    <row r="9" spans="1:36" x14ac:dyDescent="0.25">
      <c r="A9" s="1" t="s">
        <v>22</v>
      </c>
      <c r="B9" s="23">
        <v>5.92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 t="s">
        <v>60</v>
      </c>
      <c r="J11" s="5" t="s">
        <v>62</v>
      </c>
      <c r="K11" s="5" t="s">
        <v>64</v>
      </c>
      <c r="L11" s="5" t="s">
        <v>80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6368.67</v>
      </c>
      <c r="C12" s="25">
        <v>2120.1</v>
      </c>
      <c r="D12" s="25">
        <v>2239.06</v>
      </c>
      <c r="E12" s="25">
        <v>5153.25</v>
      </c>
      <c r="F12" s="25">
        <v>7509.69</v>
      </c>
      <c r="G12" s="25">
        <v>10533.33</v>
      </c>
      <c r="H12" s="25">
        <v>9210.7199999999993</v>
      </c>
      <c r="I12" s="25">
        <v>7071.48</v>
      </c>
      <c r="J12" s="25">
        <v>6723.65</v>
      </c>
      <c r="K12" s="25">
        <v>1475.52</v>
      </c>
      <c r="L12" s="25">
        <v>1024.69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59430.16</v>
      </c>
      <c r="AI12" s="25">
        <v>58593.27</v>
      </c>
      <c r="AJ12" s="66">
        <f>+AI12-AH12</f>
        <v>-836.89000000000669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>
        <v>201.5</v>
      </c>
      <c r="G15" s="22">
        <v>3</v>
      </c>
      <c r="H15" s="22">
        <v>76</v>
      </c>
      <c r="I15" s="22">
        <v>111.5</v>
      </c>
      <c r="J15" s="22">
        <v>140</v>
      </c>
      <c r="K15" s="22">
        <v>22</v>
      </c>
      <c r="L15" s="22">
        <v>29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583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>
        <v>161</v>
      </c>
      <c r="G16" s="30">
        <v>203</v>
      </c>
      <c r="H16" s="30">
        <v>109</v>
      </c>
      <c r="I16" s="30">
        <v>154</v>
      </c>
      <c r="J16" s="30">
        <v>80</v>
      </c>
      <c r="K16" s="30"/>
      <c r="L16" s="30">
        <v>3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710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L17" si="2">D16*$B$8</f>
        <v>0</v>
      </c>
      <c r="E17" s="21">
        <f t="shared" si="2"/>
        <v>0</v>
      </c>
      <c r="F17" s="21">
        <f t="shared" si="2"/>
        <v>957.95</v>
      </c>
      <c r="G17" s="21">
        <f t="shared" si="2"/>
        <v>1207.8500000000001</v>
      </c>
      <c r="H17" s="21">
        <f t="shared" si="2"/>
        <v>648.55000000000007</v>
      </c>
      <c r="I17" s="21">
        <f t="shared" si="2"/>
        <v>916.30000000000007</v>
      </c>
      <c r="J17" s="21">
        <f t="shared" si="2"/>
        <v>476</v>
      </c>
      <c r="K17" s="21">
        <f t="shared" si="2"/>
        <v>0</v>
      </c>
      <c r="L17" s="21">
        <f t="shared" si="2"/>
        <v>17.850000000000001</v>
      </c>
      <c r="M17" s="21">
        <f t="shared" ref="M17:R17" si="3">M16*$B$8</f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4224.5000000000009</v>
      </c>
    </row>
    <row r="18" spans="1:36" s="31" customFormat="1" x14ac:dyDescent="0.25">
      <c r="A18" s="29" t="s">
        <v>23</v>
      </c>
      <c r="B18" s="32">
        <v>250</v>
      </c>
      <c r="C18" s="32">
        <v>268</v>
      </c>
      <c r="D18" s="32">
        <v>115</v>
      </c>
      <c r="E18" s="32">
        <v>339</v>
      </c>
      <c r="F18" s="32">
        <v>446</v>
      </c>
      <c r="G18" s="32">
        <v>618</v>
      </c>
      <c r="H18" s="32">
        <v>525</v>
      </c>
      <c r="I18" s="32">
        <v>331</v>
      </c>
      <c r="J18" s="32">
        <v>432</v>
      </c>
      <c r="K18" s="32">
        <v>116</v>
      </c>
      <c r="L18" s="32">
        <v>55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3495</v>
      </c>
      <c r="AJ18" s="67"/>
    </row>
    <row r="19" spans="1:36" customFormat="1" x14ac:dyDescent="0.25">
      <c r="A19" s="45" t="s">
        <v>27</v>
      </c>
      <c r="B19" s="21">
        <f>B18*$B$9</f>
        <v>1480</v>
      </c>
      <c r="C19" s="21">
        <f t="shared" ref="C19:L19" si="5">C18*$B$9</f>
        <v>1586.56</v>
      </c>
      <c r="D19" s="21">
        <f t="shared" si="5"/>
        <v>680.8</v>
      </c>
      <c r="E19" s="21">
        <f t="shared" si="5"/>
        <v>2006.8799999999999</v>
      </c>
      <c r="F19" s="21">
        <f t="shared" si="5"/>
        <v>2640.32</v>
      </c>
      <c r="G19" s="21">
        <f t="shared" si="5"/>
        <v>3658.56</v>
      </c>
      <c r="H19" s="21">
        <f t="shared" si="5"/>
        <v>3108</v>
      </c>
      <c r="I19" s="21">
        <f t="shared" si="5"/>
        <v>1959.52</v>
      </c>
      <c r="J19" s="21">
        <f t="shared" si="5"/>
        <v>2557.44</v>
      </c>
      <c r="K19" s="21">
        <f t="shared" si="5"/>
        <v>686.72</v>
      </c>
      <c r="L19" s="21">
        <f t="shared" si="5"/>
        <v>325.60000000000002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20690.399999999998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250</v>
      </c>
      <c r="C22" s="19">
        <f t="shared" ref="C22:L22" si="11">+C16+C18+C20</f>
        <v>268</v>
      </c>
      <c r="D22" s="19">
        <f t="shared" si="11"/>
        <v>115</v>
      </c>
      <c r="E22" s="19">
        <f t="shared" si="11"/>
        <v>339</v>
      </c>
      <c r="F22" s="19">
        <f t="shared" si="11"/>
        <v>607</v>
      </c>
      <c r="G22" s="19">
        <f t="shared" si="11"/>
        <v>821</v>
      </c>
      <c r="H22" s="19">
        <f t="shared" si="11"/>
        <v>634</v>
      </c>
      <c r="I22" s="19">
        <f t="shared" si="11"/>
        <v>485</v>
      </c>
      <c r="J22" s="19">
        <f t="shared" si="11"/>
        <v>512</v>
      </c>
      <c r="K22" s="19">
        <f t="shared" si="11"/>
        <v>116</v>
      </c>
      <c r="L22" s="19">
        <f t="shared" si="11"/>
        <v>58</v>
      </c>
      <c r="M22" s="19">
        <f t="shared" ref="M22:S22" si="12">+M16+M18+M20</f>
        <v>0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4205</v>
      </c>
    </row>
    <row r="23" spans="1:36" customFormat="1" x14ac:dyDescent="0.25">
      <c r="A23" s="46" t="s">
        <v>26</v>
      </c>
      <c r="B23" s="18">
        <f>+B17+B19+B21</f>
        <v>1480</v>
      </c>
      <c r="C23" s="18">
        <f t="shared" ref="C23:L23" si="14">+C17+C19+C21</f>
        <v>1586.56</v>
      </c>
      <c r="D23" s="18">
        <f t="shared" si="14"/>
        <v>680.8</v>
      </c>
      <c r="E23" s="18">
        <f t="shared" si="14"/>
        <v>2006.8799999999999</v>
      </c>
      <c r="F23" s="18">
        <f t="shared" si="14"/>
        <v>3598.2700000000004</v>
      </c>
      <c r="G23" s="18">
        <f t="shared" si="14"/>
        <v>4866.41</v>
      </c>
      <c r="H23" s="18">
        <f t="shared" si="14"/>
        <v>3756.55</v>
      </c>
      <c r="I23" s="18">
        <f t="shared" si="14"/>
        <v>2875.82</v>
      </c>
      <c r="J23" s="18">
        <f t="shared" si="14"/>
        <v>3033.44</v>
      </c>
      <c r="K23" s="18">
        <f t="shared" si="14"/>
        <v>686.72</v>
      </c>
      <c r="L23" s="18">
        <f t="shared" si="14"/>
        <v>343.45000000000005</v>
      </c>
      <c r="M23" s="18">
        <f t="shared" ref="M23:S23" si="15">+M17+M19+M21</f>
        <v>0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24914.9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>
        <v>134</v>
      </c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134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0</v>
      </c>
      <c r="E33" s="21">
        <f t="shared" si="30"/>
        <v>0</v>
      </c>
      <c r="F33" s="21">
        <f t="shared" si="30"/>
        <v>797.30000000000007</v>
      </c>
      <c r="G33" s="21">
        <f t="shared" si="30"/>
        <v>0</v>
      </c>
      <c r="H33" s="21">
        <f t="shared" si="30"/>
        <v>0</v>
      </c>
      <c r="I33" s="21">
        <f t="shared" si="30"/>
        <v>0</v>
      </c>
      <c r="J33" s="21">
        <f t="shared" si="30"/>
        <v>0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797.30000000000007</v>
      </c>
    </row>
    <row r="34" spans="1:34" x14ac:dyDescent="0.25">
      <c r="A34" s="13" t="s">
        <v>36</v>
      </c>
      <c r="B34" s="37">
        <v>159.91999999999999</v>
      </c>
      <c r="C34" s="37"/>
      <c r="D34" s="37"/>
      <c r="E34" s="37"/>
      <c r="F34" s="37">
        <v>17.420000000000002</v>
      </c>
      <c r="G34" s="37">
        <v>10.64</v>
      </c>
      <c r="H34" s="37">
        <v>30</v>
      </c>
      <c r="I34" s="37">
        <v>135.96</v>
      </c>
      <c r="J34" s="37">
        <v>17.57</v>
      </c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371.50999999999993</v>
      </c>
    </row>
    <row r="35" spans="1:34" customFormat="1" x14ac:dyDescent="0.25">
      <c r="A35" s="45" t="s">
        <v>35</v>
      </c>
      <c r="B35" s="21">
        <f>B34*$B$9</f>
        <v>946.7263999999999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103.1264</v>
      </c>
      <c r="G35" s="21">
        <f t="shared" si="33"/>
        <v>62.988800000000005</v>
      </c>
      <c r="H35" s="21">
        <f t="shared" si="33"/>
        <v>177.6</v>
      </c>
      <c r="I35" s="21">
        <f t="shared" si="33"/>
        <v>804.88319999999999</v>
      </c>
      <c r="J35" s="21">
        <f t="shared" si="33"/>
        <v>104.01439999999999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2199.3391999999999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159.91999999999999</v>
      </c>
      <c r="C38" s="19">
        <f t="shared" ref="C38:L38" si="39">+C32+C34+C36</f>
        <v>0</v>
      </c>
      <c r="D38" s="19">
        <f t="shared" si="39"/>
        <v>0</v>
      </c>
      <c r="E38" s="19">
        <f t="shared" si="39"/>
        <v>0</v>
      </c>
      <c r="F38" s="19">
        <f t="shared" si="39"/>
        <v>151.42000000000002</v>
      </c>
      <c r="G38" s="19">
        <f t="shared" si="39"/>
        <v>10.64</v>
      </c>
      <c r="H38" s="19">
        <f t="shared" si="39"/>
        <v>30</v>
      </c>
      <c r="I38" s="19">
        <f t="shared" si="39"/>
        <v>135.96</v>
      </c>
      <c r="J38" s="19">
        <f t="shared" si="39"/>
        <v>17.57</v>
      </c>
      <c r="K38" s="19">
        <f t="shared" si="39"/>
        <v>0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505.51000000000005</v>
      </c>
    </row>
    <row r="39" spans="1:34" customFormat="1" x14ac:dyDescent="0.25">
      <c r="A39" s="46" t="s">
        <v>42</v>
      </c>
      <c r="B39" s="18">
        <f>+B33+B35+B37</f>
        <v>946.7263999999999</v>
      </c>
      <c r="C39" s="18">
        <f t="shared" ref="C39:L39" si="42">+C33+C35+C37</f>
        <v>0</v>
      </c>
      <c r="D39" s="18">
        <f t="shared" si="42"/>
        <v>0</v>
      </c>
      <c r="E39" s="18">
        <f t="shared" si="42"/>
        <v>0</v>
      </c>
      <c r="F39" s="18">
        <f t="shared" si="42"/>
        <v>900.42640000000006</v>
      </c>
      <c r="G39" s="18">
        <f t="shared" si="42"/>
        <v>62.988800000000005</v>
      </c>
      <c r="H39" s="18">
        <f t="shared" si="42"/>
        <v>177.6</v>
      </c>
      <c r="I39" s="18">
        <f t="shared" si="42"/>
        <v>804.88319999999999</v>
      </c>
      <c r="J39" s="18">
        <f t="shared" si="42"/>
        <v>104.01439999999999</v>
      </c>
      <c r="K39" s="18">
        <f t="shared" si="42"/>
        <v>0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2996.6391999999996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>
        <v>61.19</v>
      </c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61.19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0</v>
      </c>
      <c r="E41" s="21">
        <f t="shared" si="45"/>
        <v>0</v>
      </c>
      <c r="F41" s="21">
        <f t="shared" si="45"/>
        <v>0</v>
      </c>
      <c r="G41" s="21">
        <f t="shared" si="45"/>
        <v>364.08049999999997</v>
      </c>
      <c r="H41" s="21">
        <f t="shared" si="45"/>
        <v>0</v>
      </c>
      <c r="I41" s="21">
        <f t="shared" si="45"/>
        <v>0</v>
      </c>
      <c r="J41" s="21">
        <f t="shared" si="45"/>
        <v>0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364.08049999999997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>
        <v>67.42</v>
      </c>
      <c r="H42" s="37">
        <v>77.180000000000007</v>
      </c>
      <c r="I42" s="37"/>
      <c r="J42" s="37">
        <v>32.32</v>
      </c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176.92000000000002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0</v>
      </c>
      <c r="G43" s="21">
        <f t="shared" si="48"/>
        <v>399.12639999999999</v>
      </c>
      <c r="H43" s="21">
        <f t="shared" si="48"/>
        <v>456.90560000000005</v>
      </c>
      <c r="I43" s="21">
        <f t="shared" si="48"/>
        <v>0</v>
      </c>
      <c r="J43" s="21">
        <f t="shared" si="48"/>
        <v>191.33439999999999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1047.3664000000001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L46" si="54">+C40+C42+C44</f>
        <v>0</v>
      </c>
      <c r="D46" s="19">
        <f t="shared" si="54"/>
        <v>0</v>
      </c>
      <c r="E46" s="19">
        <f t="shared" si="54"/>
        <v>0</v>
      </c>
      <c r="F46" s="19">
        <f t="shared" si="54"/>
        <v>0</v>
      </c>
      <c r="G46" s="19">
        <f t="shared" si="54"/>
        <v>128.61000000000001</v>
      </c>
      <c r="H46" s="19">
        <f t="shared" si="54"/>
        <v>77.180000000000007</v>
      </c>
      <c r="I46" s="19">
        <f t="shared" si="54"/>
        <v>0</v>
      </c>
      <c r="J46" s="19">
        <f t="shared" si="54"/>
        <v>32.32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238.11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ref="C47:L47" si="57">+C41+C43+C45</f>
        <v>0</v>
      </c>
      <c r="D47" s="18">
        <f t="shared" si="57"/>
        <v>0</v>
      </c>
      <c r="E47" s="18">
        <f t="shared" si="57"/>
        <v>0</v>
      </c>
      <c r="F47" s="18">
        <f t="shared" si="57"/>
        <v>0</v>
      </c>
      <c r="G47" s="18">
        <f t="shared" si="57"/>
        <v>763.20689999999991</v>
      </c>
      <c r="H47" s="18">
        <f t="shared" si="57"/>
        <v>456.90560000000005</v>
      </c>
      <c r="I47" s="18">
        <f t="shared" si="57"/>
        <v>0</v>
      </c>
      <c r="J47" s="18">
        <f t="shared" si="57"/>
        <v>191.33439999999999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1411.4468999999999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2816.25</v>
      </c>
      <c r="C49" s="43">
        <v>566.59</v>
      </c>
      <c r="D49" s="43">
        <v>1151.6600000000001</v>
      </c>
      <c r="E49" s="43">
        <v>2216.64</v>
      </c>
      <c r="F49" s="43">
        <v>2308.23</v>
      </c>
      <c r="G49" s="43">
        <v>4314.5</v>
      </c>
      <c r="H49" s="43">
        <v>3865.66</v>
      </c>
      <c r="I49" s="43">
        <v>2185.09</v>
      </c>
      <c r="J49" s="43">
        <v>2983.25</v>
      </c>
      <c r="K49" s="43">
        <v>768.7</v>
      </c>
      <c r="L49" s="43">
        <v>586.91999999999996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23763.489999999998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575.91999999999996</v>
      </c>
      <c r="C53" s="43">
        <v>14.42</v>
      </c>
      <c r="D53" s="43">
        <v>413.61</v>
      </c>
      <c r="E53" s="43">
        <v>337.75</v>
      </c>
      <c r="F53" s="43">
        <v>449.39</v>
      </c>
      <c r="G53" s="43">
        <v>439.1</v>
      </c>
      <c r="H53" s="43">
        <v>635.36</v>
      </c>
      <c r="I53" s="43">
        <v>926.79</v>
      </c>
      <c r="J53" s="43"/>
      <c r="K53" s="43"/>
      <c r="L53" s="43">
        <v>69.930000000000007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3862.2699999999995</v>
      </c>
    </row>
    <row r="54" spans="1:34" x14ac:dyDescent="0.25">
      <c r="A54" s="17" t="s">
        <v>114</v>
      </c>
      <c r="B54" s="43">
        <v>29.71</v>
      </c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29.71</v>
      </c>
    </row>
    <row r="55" spans="1:34" x14ac:dyDescent="0.25">
      <c r="A55" s="17" t="s">
        <v>52</v>
      </c>
      <c r="B55" s="43">
        <v>544.28</v>
      </c>
      <c r="C55" s="43">
        <v>8.66</v>
      </c>
      <c r="D55" s="43"/>
      <c r="E55" s="43">
        <v>538.83000000000004</v>
      </c>
      <c r="F55" s="43">
        <v>59.85</v>
      </c>
      <c r="G55" s="43">
        <v>88.09</v>
      </c>
      <c r="H55" s="43">
        <v>248.52</v>
      </c>
      <c r="I55" s="43">
        <v>159.03</v>
      </c>
      <c r="J55" s="43">
        <v>275.70999999999998</v>
      </c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1922.9699999999998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6392.8863999999994</v>
      </c>
      <c r="C64" s="51">
        <f t="shared" ref="C64:AG64" si="61">+C15+C23+C31+C39+C47+C48+C49+C50+C51+C52+C53+C54+C55+C56+C57+C58+C59+C60+C61+C62+C63</f>
        <v>2176.23</v>
      </c>
      <c r="D64" s="51">
        <f t="shared" si="61"/>
        <v>2246.0700000000002</v>
      </c>
      <c r="E64" s="51">
        <f t="shared" si="61"/>
        <v>5100.0999999999995</v>
      </c>
      <c r="F64" s="51">
        <f t="shared" si="61"/>
        <v>7517.666400000001</v>
      </c>
      <c r="G64" s="51">
        <f t="shared" si="61"/>
        <v>10537.295700000001</v>
      </c>
      <c r="H64" s="51">
        <f t="shared" si="61"/>
        <v>9216.5956000000006</v>
      </c>
      <c r="I64" s="51">
        <f t="shared" si="61"/>
        <v>7063.1131999999998</v>
      </c>
      <c r="J64" s="51">
        <f t="shared" si="61"/>
        <v>6727.7488000000003</v>
      </c>
      <c r="K64" s="51">
        <f t="shared" si="61"/>
        <v>1477.42</v>
      </c>
      <c r="L64" s="51">
        <f t="shared" si="61"/>
        <v>1029.3</v>
      </c>
      <c r="M64" s="51">
        <f t="shared" si="61"/>
        <v>0</v>
      </c>
      <c r="N64" s="51">
        <f t="shared" si="61"/>
        <v>0</v>
      </c>
      <c r="O64" s="51">
        <f t="shared" si="61"/>
        <v>0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59484.426100000004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6" si="62">D11</f>
        <v>CAJA 3 D</v>
      </c>
      <c r="E66" s="53" t="str">
        <f t="shared" si="62"/>
        <v>CAJA 4 D</v>
      </c>
      <c r="F66" s="53" t="str">
        <f t="shared" si="62"/>
        <v>CAJA 1 N</v>
      </c>
      <c r="G66" s="53" t="str">
        <f t="shared" si="62"/>
        <v>CAJA 2 N</v>
      </c>
      <c r="H66" s="53" t="str">
        <f t="shared" si="62"/>
        <v>CAJA 3 N</v>
      </c>
      <c r="I66" s="53" t="str">
        <f t="shared" si="62"/>
        <v>CAJA 4 N</v>
      </c>
      <c r="J66" s="53" t="str">
        <f t="shared" si="62"/>
        <v>CAJA 5 N</v>
      </c>
      <c r="K66" s="53" t="str">
        <f t="shared" si="62"/>
        <v>CAJA 6 N</v>
      </c>
      <c r="L66" s="53" t="str">
        <f t="shared" si="62"/>
        <v>CAJA 14 N</v>
      </c>
      <c r="M66" s="53">
        <f t="shared" si="62"/>
        <v>0</v>
      </c>
      <c r="N66" s="53">
        <f t="shared" si="62"/>
        <v>0</v>
      </c>
      <c r="O66" s="53">
        <f t="shared" si="62"/>
        <v>0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6368.67</v>
      </c>
      <c r="C67" s="55">
        <f t="shared" ref="C67:L67" si="63">C12</f>
        <v>2120.1</v>
      </c>
      <c r="D67" s="55">
        <f t="shared" si="63"/>
        <v>2239.06</v>
      </c>
      <c r="E67" s="55">
        <f t="shared" si="63"/>
        <v>5153.25</v>
      </c>
      <c r="F67" s="55">
        <f t="shared" si="63"/>
        <v>7509.69</v>
      </c>
      <c r="G67" s="55">
        <f t="shared" si="63"/>
        <v>10533.33</v>
      </c>
      <c r="H67" s="55">
        <f t="shared" si="63"/>
        <v>9210.7199999999993</v>
      </c>
      <c r="I67" s="55">
        <f t="shared" si="63"/>
        <v>7071.48</v>
      </c>
      <c r="J67" s="55">
        <f t="shared" si="63"/>
        <v>6723.65</v>
      </c>
      <c r="K67" s="55">
        <f t="shared" si="63"/>
        <v>1475.52</v>
      </c>
      <c r="L67" s="55">
        <f t="shared" si="63"/>
        <v>1024.69</v>
      </c>
      <c r="M67" s="55">
        <f t="shared" ref="M67:AG67" si="64">M12</f>
        <v>0</v>
      </c>
      <c r="N67" s="55">
        <f t="shared" si="64"/>
        <v>0</v>
      </c>
      <c r="O67" s="55">
        <f t="shared" si="64"/>
        <v>0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59430.16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6368.67</v>
      </c>
      <c r="C69" s="57">
        <f t="shared" ref="C69:L69" si="67">+C67+C68</f>
        <v>2120.1</v>
      </c>
      <c r="D69" s="57">
        <f t="shared" si="67"/>
        <v>2239.06</v>
      </c>
      <c r="E69" s="57">
        <f t="shared" si="67"/>
        <v>5153.25</v>
      </c>
      <c r="F69" s="57">
        <f t="shared" si="67"/>
        <v>7509.69</v>
      </c>
      <c r="G69" s="57">
        <f t="shared" si="67"/>
        <v>10533.33</v>
      </c>
      <c r="H69" s="57">
        <f t="shared" si="67"/>
        <v>9210.7199999999993</v>
      </c>
      <c r="I69" s="57">
        <f t="shared" si="67"/>
        <v>7071.48</v>
      </c>
      <c r="J69" s="57">
        <f t="shared" si="67"/>
        <v>6723.65</v>
      </c>
      <c r="K69" s="57">
        <f t="shared" si="67"/>
        <v>1475.52</v>
      </c>
      <c r="L69" s="57">
        <f t="shared" si="67"/>
        <v>1024.69</v>
      </c>
      <c r="M69" s="57">
        <f t="shared" ref="M69:AG69" si="68">+M67+M68</f>
        <v>0</v>
      </c>
      <c r="N69" s="57">
        <f t="shared" si="68"/>
        <v>0</v>
      </c>
      <c r="O69" s="57">
        <f t="shared" si="68"/>
        <v>0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59430.16</v>
      </c>
    </row>
    <row r="70" spans="1:34" customFormat="1" ht="15" customHeight="1" x14ac:dyDescent="0.25">
      <c r="A70" s="56" t="s">
        <v>95</v>
      </c>
      <c r="B70" s="55">
        <f t="shared" ref="B70:L70" si="69">+B64-B69</f>
        <v>24.216399999999339</v>
      </c>
      <c r="C70" s="55">
        <f t="shared" si="69"/>
        <v>56.130000000000109</v>
      </c>
      <c r="D70" s="55">
        <f t="shared" si="69"/>
        <v>7.0100000000002183</v>
      </c>
      <c r="E70" s="55">
        <f t="shared" si="69"/>
        <v>-53.150000000000546</v>
      </c>
      <c r="F70" s="55">
        <f t="shared" si="69"/>
        <v>7.9764000000013766</v>
      </c>
      <c r="G70" s="55">
        <f t="shared" si="69"/>
        <v>3.9657000000006519</v>
      </c>
      <c r="H70" s="55">
        <f t="shared" si="69"/>
        <v>5.8756000000012136</v>
      </c>
      <c r="I70" s="55">
        <f t="shared" si="69"/>
        <v>-8.3667999999997846</v>
      </c>
      <c r="J70" s="55">
        <f t="shared" si="69"/>
        <v>4.098800000000665</v>
      </c>
      <c r="K70" s="55">
        <f t="shared" si="69"/>
        <v>1.9000000000000909</v>
      </c>
      <c r="L70" s="55">
        <f t="shared" si="69"/>
        <v>4.6099999999999</v>
      </c>
      <c r="M70" s="55">
        <f t="shared" ref="M70:AG70" si="70">+M64-M69</f>
        <v>0</v>
      </c>
      <c r="N70" s="55">
        <f t="shared" si="70"/>
        <v>0</v>
      </c>
      <c r="O70" s="55">
        <f t="shared" si="70"/>
        <v>0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54.266100000003235</v>
      </c>
    </row>
    <row r="71" spans="1:34" ht="101.25" customHeight="1" x14ac:dyDescent="0.25">
      <c r="A71" s="74" t="s">
        <v>96</v>
      </c>
      <c r="B71" s="14" t="s">
        <v>126</v>
      </c>
      <c r="C71" s="14" t="s">
        <v>127</v>
      </c>
      <c r="D71" s="14" t="s">
        <v>128</v>
      </c>
      <c r="E71" s="14" t="s">
        <v>129</v>
      </c>
      <c r="F71" s="14"/>
      <c r="G71" s="14"/>
      <c r="H71" s="14"/>
      <c r="I71" s="14" t="s">
        <v>0</v>
      </c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E72" s="15" t="s">
        <v>130</v>
      </c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tabSelected="1" workbookViewId="0">
      <pane xSplit="1" ySplit="4" topLeftCell="AG41" activePane="bottomRight" state="frozen"/>
      <selection pane="topRight" activeCell="B1" sqref="B1"/>
      <selection pane="bottomLeft" activeCell="A5" sqref="A5"/>
      <selection pane="bottomRight" activeCell="AH54" sqref="AH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5.95</v>
      </c>
      <c r="C8" s="1" t="s">
        <v>38</v>
      </c>
      <c r="D8" s="2"/>
    </row>
    <row r="9" spans="1:36" x14ac:dyDescent="0.25">
      <c r="A9" s="1" t="s">
        <v>22</v>
      </c>
      <c r="B9" s="23">
        <v>5.92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2082.38</v>
      </c>
      <c r="C12" s="25">
        <v>3158.27</v>
      </c>
      <c r="D12" s="25">
        <v>509.1</v>
      </c>
      <c r="E12" s="25">
        <v>1541.8</v>
      </c>
      <c r="F12" s="25">
        <v>1011.47</v>
      </c>
      <c r="G12" s="25">
        <v>3254.14</v>
      </c>
      <c r="H12" s="25">
        <v>4834.87</v>
      </c>
      <c r="I12" s="25">
        <v>3036.4</v>
      </c>
      <c r="J12" s="25">
        <v>4433.47</v>
      </c>
      <c r="K12" s="25">
        <v>2156.0500000000002</v>
      </c>
      <c r="L12" s="25">
        <v>2155.1999999999998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28173.15</v>
      </c>
      <c r="AI12" s="25">
        <v>27876.45</v>
      </c>
      <c r="AJ12" s="66">
        <f>+AI12-AH12</f>
        <v>-296.70000000000073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99.5</v>
      </c>
      <c r="C15" s="22">
        <v>111.5</v>
      </c>
      <c r="D15" s="22">
        <v>0</v>
      </c>
      <c r="E15" s="22">
        <v>345</v>
      </c>
      <c r="F15" s="22">
        <v>34</v>
      </c>
      <c r="G15" s="22">
        <v>183</v>
      </c>
      <c r="H15" s="22">
        <v>191</v>
      </c>
      <c r="I15" s="22">
        <v>143.5</v>
      </c>
      <c r="J15" s="22">
        <v>207.5</v>
      </c>
      <c r="K15" s="22">
        <v>119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1434</v>
      </c>
    </row>
    <row r="16" spans="1:36" s="31" customFormat="1" x14ac:dyDescent="0.25">
      <c r="A16" s="29" t="s">
        <v>20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56</v>
      </c>
      <c r="H16" s="30">
        <v>109</v>
      </c>
      <c r="I16" s="30">
        <v>42</v>
      </c>
      <c r="J16" s="30">
        <v>74</v>
      </c>
      <c r="K16" s="30">
        <v>85</v>
      </c>
      <c r="L16" s="30">
        <v>60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426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333.2</v>
      </c>
      <c r="H17" s="21">
        <f t="shared" si="2"/>
        <v>648.55000000000007</v>
      </c>
      <c r="I17" s="21">
        <f t="shared" si="2"/>
        <v>249.9</v>
      </c>
      <c r="J17" s="21">
        <f t="shared" si="2"/>
        <v>440.3</v>
      </c>
      <c r="K17" s="21">
        <f t="shared" si="2"/>
        <v>505.75</v>
      </c>
      <c r="L17" s="21">
        <f t="shared" si="2"/>
        <v>357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2534.6999999999998</v>
      </c>
    </row>
    <row r="18" spans="1:36" s="31" customFormat="1" x14ac:dyDescent="0.25">
      <c r="A18" s="29" t="s">
        <v>23</v>
      </c>
      <c r="B18" s="32">
        <v>101</v>
      </c>
      <c r="C18" s="32">
        <v>154</v>
      </c>
      <c r="D18" s="32">
        <v>41</v>
      </c>
      <c r="E18" s="32">
        <v>93</v>
      </c>
      <c r="F18" s="32">
        <v>66</v>
      </c>
      <c r="G18" s="32">
        <v>144</v>
      </c>
      <c r="H18" s="32">
        <v>272</v>
      </c>
      <c r="I18" s="32">
        <v>124</v>
      </c>
      <c r="J18" s="32">
        <v>194</v>
      </c>
      <c r="K18" s="32">
        <v>86</v>
      </c>
      <c r="L18" s="32">
        <v>97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1372</v>
      </c>
      <c r="AJ18" s="67"/>
    </row>
    <row r="19" spans="1:36" customFormat="1" x14ac:dyDescent="0.25">
      <c r="A19" s="45" t="s">
        <v>27</v>
      </c>
      <c r="B19" s="21">
        <f>B18*$B$9</f>
        <v>597.91999999999996</v>
      </c>
      <c r="C19" s="21">
        <f t="shared" ref="C19:AG19" si="3">C18*$B$9</f>
        <v>911.68</v>
      </c>
      <c r="D19" s="21">
        <f t="shared" si="3"/>
        <v>242.72</v>
      </c>
      <c r="E19" s="21">
        <f t="shared" si="3"/>
        <v>550.55999999999995</v>
      </c>
      <c r="F19" s="21">
        <f t="shared" si="3"/>
        <v>390.71999999999997</v>
      </c>
      <c r="G19" s="21">
        <f t="shared" si="3"/>
        <v>852.48</v>
      </c>
      <c r="H19" s="21">
        <f t="shared" si="3"/>
        <v>1610.24</v>
      </c>
      <c r="I19" s="21">
        <f t="shared" si="3"/>
        <v>734.08</v>
      </c>
      <c r="J19" s="21">
        <f t="shared" si="3"/>
        <v>1148.48</v>
      </c>
      <c r="K19" s="21">
        <f t="shared" si="3"/>
        <v>509.12</v>
      </c>
      <c r="L19" s="21">
        <f t="shared" si="3"/>
        <v>574.24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8122.2399999999989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101</v>
      </c>
      <c r="C22" s="19">
        <f t="shared" ref="C22:AG23" si="5">+C16+C18+C20</f>
        <v>154</v>
      </c>
      <c r="D22" s="19">
        <f t="shared" si="5"/>
        <v>41</v>
      </c>
      <c r="E22" s="19">
        <f t="shared" si="5"/>
        <v>93</v>
      </c>
      <c r="F22" s="19">
        <f t="shared" si="5"/>
        <v>66</v>
      </c>
      <c r="G22" s="19">
        <f t="shared" si="5"/>
        <v>200</v>
      </c>
      <c r="H22" s="19">
        <f t="shared" si="5"/>
        <v>381</v>
      </c>
      <c r="I22" s="19">
        <f t="shared" si="5"/>
        <v>166</v>
      </c>
      <c r="J22" s="19">
        <f t="shared" si="5"/>
        <v>268</v>
      </c>
      <c r="K22" s="19">
        <f t="shared" si="5"/>
        <v>171</v>
      </c>
      <c r="L22" s="19">
        <f t="shared" si="5"/>
        <v>157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1798</v>
      </c>
    </row>
    <row r="23" spans="1:36" customFormat="1" x14ac:dyDescent="0.25">
      <c r="A23" s="46" t="s">
        <v>26</v>
      </c>
      <c r="B23" s="18">
        <f>+B17+B19+B21</f>
        <v>597.91999999999996</v>
      </c>
      <c r="C23" s="18">
        <f t="shared" si="5"/>
        <v>911.68</v>
      </c>
      <c r="D23" s="18">
        <f t="shared" si="5"/>
        <v>242.72</v>
      </c>
      <c r="E23" s="18">
        <f t="shared" si="5"/>
        <v>550.55999999999995</v>
      </c>
      <c r="F23" s="18">
        <f t="shared" si="5"/>
        <v>390.71999999999997</v>
      </c>
      <c r="G23" s="18">
        <f t="shared" si="5"/>
        <v>1185.68</v>
      </c>
      <c r="H23" s="18">
        <f t="shared" si="5"/>
        <v>2258.79</v>
      </c>
      <c r="I23" s="18">
        <f t="shared" si="5"/>
        <v>983.98</v>
      </c>
      <c r="J23" s="18">
        <f t="shared" si="5"/>
        <v>1588.78</v>
      </c>
      <c r="K23" s="18">
        <f t="shared" si="5"/>
        <v>1014.87</v>
      </c>
      <c r="L23" s="18">
        <f t="shared" si="5"/>
        <v>931.24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10656.94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>
        <v>17.77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17.77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105.19839999999999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105.19839999999999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17.77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17.77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105.19839999999999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105.19839999999999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1001.38</v>
      </c>
      <c r="C49" s="43">
        <v>1102.82</v>
      </c>
      <c r="D49" s="43">
        <v>280.16000000000003</v>
      </c>
      <c r="E49" s="43">
        <v>647.11</v>
      </c>
      <c r="F49" s="43">
        <v>188.72</v>
      </c>
      <c r="G49" s="43">
        <v>787.13</v>
      </c>
      <c r="H49" s="43">
        <v>1833.98</v>
      </c>
      <c r="I49" s="43">
        <v>1670.86</v>
      </c>
      <c r="J49" s="43"/>
      <c r="K49" s="43">
        <v>865.43</v>
      </c>
      <c r="L49" s="43">
        <v>688.21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9065.7999999999993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/>
      <c r="C52" s="43">
        <v>433.87</v>
      </c>
      <c r="D52" s="43"/>
      <c r="E52" s="43"/>
      <c r="F52" s="43"/>
      <c r="G52" s="43">
        <v>852.96</v>
      </c>
      <c r="H52" s="43">
        <v>267.52</v>
      </c>
      <c r="I52" s="43"/>
      <c r="J52" s="43">
        <v>1851.06</v>
      </c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3405.41</v>
      </c>
    </row>
    <row r="53" spans="1:34" x14ac:dyDescent="0.25">
      <c r="A53" s="17" t="s">
        <v>18</v>
      </c>
      <c r="B53" s="43">
        <v>391.71</v>
      </c>
      <c r="C53" s="43">
        <v>500.01</v>
      </c>
      <c r="D53" s="43">
        <v>2.75</v>
      </c>
      <c r="E53" s="43"/>
      <c r="F53" s="43">
        <v>392.21</v>
      </c>
      <c r="G53" s="43">
        <v>239.08</v>
      </c>
      <c r="H53" s="43">
        <v>273.27</v>
      </c>
      <c r="I53" s="43">
        <v>168.22</v>
      </c>
      <c r="J53" s="43">
        <v>361.51</v>
      </c>
      <c r="K53" s="43"/>
      <c r="L53" s="43">
        <v>553.96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2882.7200000000003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>
        <v>4.34</v>
      </c>
      <c r="K54" s="43">
        <v>22.64</v>
      </c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26.98</v>
      </c>
    </row>
    <row r="55" spans="1:34" x14ac:dyDescent="0.25">
      <c r="A55" s="17" t="s">
        <v>52</v>
      </c>
      <c r="B55" s="43">
        <v>0</v>
      </c>
      <c r="C55" s="43"/>
      <c r="D55" s="43">
        <v>0</v>
      </c>
      <c r="E55" s="43">
        <v>0</v>
      </c>
      <c r="F55" s="43">
        <v>4.1900000000000004</v>
      </c>
      <c r="G55" s="43">
        <v>9</v>
      </c>
      <c r="H55" s="43">
        <v>17.29</v>
      </c>
      <c r="I55" s="43">
        <v>10.01</v>
      </c>
      <c r="J55" s="43"/>
      <c r="K55" s="43">
        <v>136.11000000000001</v>
      </c>
      <c r="L55" s="43">
        <v>20.66</v>
      </c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197.26000000000002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/>
      <c r="I58" s="43"/>
      <c r="J58" s="43">
        <v>420.05</v>
      </c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420.05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2090.5099999999998</v>
      </c>
      <c r="C64" s="51">
        <f t="shared" ref="C64:AG64" si="21">+C15+C23+C31+C39+C47+C48+C49+C50+C51+C52+C53+C54+C55+C56+C57+C58+C59+C60+C61+C62+C63</f>
        <v>3165.0784000000003</v>
      </c>
      <c r="D64" s="51">
        <f t="shared" si="21"/>
        <v>525.63</v>
      </c>
      <c r="E64" s="51">
        <f t="shared" si="21"/>
        <v>1542.67</v>
      </c>
      <c r="F64" s="51">
        <f t="shared" si="21"/>
        <v>1009.8399999999999</v>
      </c>
      <c r="G64" s="51">
        <f t="shared" si="21"/>
        <v>3256.85</v>
      </c>
      <c r="H64" s="51">
        <f t="shared" si="21"/>
        <v>4841.8500000000013</v>
      </c>
      <c r="I64" s="51">
        <f t="shared" si="21"/>
        <v>2976.57</v>
      </c>
      <c r="J64" s="51">
        <f t="shared" si="21"/>
        <v>4433.2400000000007</v>
      </c>
      <c r="K64" s="51">
        <f t="shared" si="21"/>
        <v>2158.0499999999997</v>
      </c>
      <c r="L64" s="51">
        <f t="shared" si="21"/>
        <v>2194.0699999999997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28194.358400000001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8 D</v>
      </c>
      <c r="F66" s="53" t="str">
        <f t="shared" si="22"/>
        <v>CAJA 9 D</v>
      </c>
      <c r="G66" s="53" t="str">
        <f t="shared" si="22"/>
        <v>CAJA 1 N</v>
      </c>
      <c r="H66" s="53" t="str">
        <f t="shared" si="22"/>
        <v>CAJA 2 N</v>
      </c>
      <c r="I66" s="53" t="str">
        <f t="shared" si="22"/>
        <v>CAJA 3 N</v>
      </c>
      <c r="J66" s="53" t="str">
        <f t="shared" si="22"/>
        <v>CAJA 4 N</v>
      </c>
      <c r="K66" s="53" t="str">
        <f t="shared" si="22"/>
        <v>CAJA 8 N</v>
      </c>
      <c r="L66" s="53" t="str">
        <f t="shared" si="22"/>
        <v>CAJA 9 N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2082.38</v>
      </c>
      <c r="C67" s="55">
        <f t="shared" ref="C67:L67" si="23">C12</f>
        <v>3158.27</v>
      </c>
      <c r="D67" s="55">
        <f t="shared" si="23"/>
        <v>509.1</v>
      </c>
      <c r="E67" s="55">
        <f t="shared" si="23"/>
        <v>1541.8</v>
      </c>
      <c r="F67" s="55">
        <f t="shared" si="23"/>
        <v>1011.47</v>
      </c>
      <c r="G67" s="55">
        <f t="shared" si="23"/>
        <v>3254.14</v>
      </c>
      <c r="H67" s="55">
        <f t="shared" si="23"/>
        <v>4834.87</v>
      </c>
      <c r="I67" s="55">
        <f t="shared" si="23"/>
        <v>3036.4</v>
      </c>
      <c r="J67" s="55">
        <f t="shared" si="23"/>
        <v>4433.47</v>
      </c>
      <c r="K67" s="55">
        <f t="shared" si="23"/>
        <v>2156.0500000000002</v>
      </c>
      <c r="L67" s="55">
        <f t="shared" si="23"/>
        <v>2155.1999999999998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28173.15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2082.38</v>
      </c>
      <c r="C69" s="57">
        <f t="shared" ref="C69:AG69" si="25">+C67+C68</f>
        <v>3158.27</v>
      </c>
      <c r="D69" s="57">
        <f t="shared" si="25"/>
        <v>509.1</v>
      </c>
      <c r="E69" s="57">
        <f t="shared" si="25"/>
        <v>1541.8</v>
      </c>
      <c r="F69" s="57">
        <f t="shared" si="25"/>
        <v>1011.47</v>
      </c>
      <c r="G69" s="57">
        <f t="shared" si="25"/>
        <v>3254.14</v>
      </c>
      <c r="H69" s="57">
        <f t="shared" si="25"/>
        <v>4834.87</v>
      </c>
      <c r="I69" s="57">
        <f t="shared" si="25"/>
        <v>3036.4</v>
      </c>
      <c r="J69" s="57">
        <f t="shared" si="25"/>
        <v>4433.47</v>
      </c>
      <c r="K69" s="57">
        <f t="shared" si="25"/>
        <v>2156.0500000000002</v>
      </c>
      <c r="L69" s="57">
        <f t="shared" si="25"/>
        <v>2155.1999999999998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28173.15</v>
      </c>
    </row>
    <row r="70" spans="1:34" customFormat="1" ht="15" customHeight="1" x14ac:dyDescent="0.25">
      <c r="A70" s="56" t="s">
        <v>95</v>
      </c>
      <c r="B70" s="55">
        <f t="shared" ref="B70:AG70" si="26">+B64-B69</f>
        <v>8.1299999999996544</v>
      </c>
      <c r="C70" s="55">
        <f t="shared" si="26"/>
        <v>6.8084000000003471</v>
      </c>
      <c r="D70" s="55">
        <f t="shared" si="26"/>
        <v>16.529999999999973</v>
      </c>
      <c r="E70" s="55">
        <f t="shared" si="26"/>
        <v>0.87000000000011823</v>
      </c>
      <c r="F70" s="55">
        <f t="shared" si="26"/>
        <v>-1.6300000000001091</v>
      </c>
      <c r="G70" s="55">
        <f t="shared" si="26"/>
        <v>2.7100000000000364</v>
      </c>
      <c r="H70" s="55">
        <f t="shared" si="26"/>
        <v>6.9800000000013824</v>
      </c>
      <c r="I70" s="55">
        <f t="shared" si="26"/>
        <v>-59.829999999999927</v>
      </c>
      <c r="J70" s="55">
        <f t="shared" si="26"/>
        <v>-0.22999999999956344</v>
      </c>
      <c r="K70" s="55">
        <f t="shared" si="26"/>
        <v>1.9999999999995453</v>
      </c>
      <c r="L70" s="55">
        <f t="shared" si="26"/>
        <v>38.869999999999891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21.208400000001348</v>
      </c>
    </row>
    <row r="71" spans="1:34" ht="112.5" customHeight="1" x14ac:dyDescent="0.25">
      <c r="A71" s="74" t="s">
        <v>96</v>
      </c>
      <c r="B71" s="14"/>
      <c r="C71" s="14"/>
      <c r="D71" s="14" t="s">
        <v>123</v>
      </c>
      <c r="E71" s="14"/>
      <c r="F71" s="14"/>
      <c r="G71" s="14"/>
      <c r="H71" s="14"/>
      <c r="I71" s="14" t="s">
        <v>124</v>
      </c>
      <c r="J71" s="14"/>
      <c r="K71" s="14"/>
      <c r="L71" s="14" t="s">
        <v>125</v>
      </c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G43" activePane="bottomRight" state="frozen"/>
      <selection pane="topRight" activeCell="B1" sqref="B1"/>
      <selection pane="bottomLeft" activeCell="A5" sqref="A5"/>
      <selection pane="bottomRight" activeCell="U60" sqref="U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44784</v>
      </c>
      <c r="E6" s="2"/>
      <c r="F6" s="3"/>
      <c r="G6" s="3"/>
    </row>
    <row r="8" spans="1:36" x14ac:dyDescent="0.25">
      <c r="A8" s="1" t="s">
        <v>21</v>
      </c>
      <c r="B8" s="2">
        <v>5.95</v>
      </c>
      <c r="C8" s="1" t="s">
        <v>38</v>
      </c>
      <c r="D8" s="2"/>
    </row>
    <row r="9" spans="1:36" x14ac:dyDescent="0.25">
      <c r="A9" s="1" t="s">
        <v>22</v>
      </c>
      <c r="B9" s="23">
        <v>5.92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2126.69</v>
      </c>
      <c r="C12" s="25">
        <v>2265.84</v>
      </c>
      <c r="D12" s="25">
        <v>3495.9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7888.43</v>
      </c>
      <c r="AI12" s="25">
        <v>7801.28</v>
      </c>
      <c r="AJ12" s="66">
        <f>+AI12-AH12</f>
        <v>-87.150000000000546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120</v>
      </c>
      <c r="C15" s="22">
        <v>354.5</v>
      </c>
      <c r="D15" s="22">
        <v>11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485.5</v>
      </c>
    </row>
    <row r="16" spans="1:36" s="31" customFormat="1" x14ac:dyDescent="0.25">
      <c r="A16" s="29" t="s">
        <v>20</v>
      </c>
      <c r="B16" s="30"/>
      <c r="C16" s="30">
        <v>76</v>
      </c>
      <c r="D16" s="30">
        <v>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76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452.2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452.2</v>
      </c>
    </row>
    <row r="18" spans="1:36" s="31" customFormat="1" x14ac:dyDescent="0.25">
      <c r="A18" s="29" t="s">
        <v>23</v>
      </c>
      <c r="B18" s="32">
        <v>122</v>
      </c>
      <c r="C18" s="32">
        <v>64</v>
      </c>
      <c r="D18" s="32">
        <v>274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460</v>
      </c>
      <c r="AJ18" s="67"/>
    </row>
    <row r="19" spans="1:36" customFormat="1" x14ac:dyDescent="0.25">
      <c r="A19" s="45" t="s">
        <v>27</v>
      </c>
      <c r="B19" s="21">
        <f>B18*$B$9</f>
        <v>722.24</v>
      </c>
      <c r="C19" s="21">
        <f t="shared" ref="C19:AG19" si="3">C18*$B$9</f>
        <v>378.88</v>
      </c>
      <c r="D19" s="21">
        <f t="shared" si="3"/>
        <v>1622.08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2723.2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122</v>
      </c>
      <c r="C22" s="19">
        <f t="shared" ref="C22:AG23" si="5">+C16+C18+C20</f>
        <v>140</v>
      </c>
      <c r="D22" s="19">
        <f t="shared" si="5"/>
        <v>274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536</v>
      </c>
    </row>
    <row r="23" spans="1:36" customFormat="1" x14ac:dyDescent="0.25">
      <c r="A23" s="46" t="s">
        <v>26</v>
      </c>
      <c r="B23" s="18">
        <f>+B17+B19+B21</f>
        <v>722.24</v>
      </c>
      <c r="C23" s="18">
        <f t="shared" si="5"/>
        <v>831.07999999999993</v>
      </c>
      <c r="D23" s="18">
        <f t="shared" si="5"/>
        <v>1622.08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3175.3999999999996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799.97</v>
      </c>
      <c r="C49" s="43">
        <v>537</v>
      </c>
      <c r="D49" s="43">
        <v>1479.75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2816.7200000000003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427.87</v>
      </c>
      <c r="C53" s="43">
        <v>544.61</v>
      </c>
      <c r="D53" s="43">
        <v>347.19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1319.67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0</v>
      </c>
      <c r="C55" s="43"/>
      <c r="D55" s="43">
        <v>35.43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35.43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2070.08</v>
      </c>
      <c r="C64" s="51">
        <f t="shared" ref="C64:AG64" si="21">+C15+C23+C31+C39+C47+C48+C49+C50+C51+C52+C53+C54+C55+C56+C57+C58+C59+C60+C61+C62+C63</f>
        <v>2267.19</v>
      </c>
      <c r="D64" s="51">
        <f t="shared" si="21"/>
        <v>3495.45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7832.72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2126.69</v>
      </c>
      <c r="C67" s="55">
        <f t="shared" ref="C67:L67" si="23">C12</f>
        <v>2265.84</v>
      </c>
      <c r="D67" s="55">
        <f t="shared" si="23"/>
        <v>3495.9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7888.43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2126.69</v>
      </c>
      <c r="C69" s="57">
        <f t="shared" ref="C69:AG69" si="25">+C67+C68</f>
        <v>2265.84</v>
      </c>
      <c r="D69" s="57">
        <f t="shared" si="25"/>
        <v>3495.9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7888.43</v>
      </c>
    </row>
    <row r="70" spans="1:34" customFormat="1" ht="15" customHeight="1" x14ac:dyDescent="0.25">
      <c r="A70" s="56" t="s">
        <v>95</v>
      </c>
      <c r="B70" s="55">
        <f t="shared" ref="B70:AG70" si="26">+B64-B69</f>
        <v>-56.610000000000127</v>
      </c>
      <c r="C70" s="55">
        <f t="shared" si="26"/>
        <v>1.3499999999999091</v>
      </c>
      <c r="D70" s="55">
        <f t="shared" si="26"/>
        <v>-0.45000000000027285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-55.710000000000491</v>
      </c>
    </row>
    <row r="71" spans="1:34" ht="95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59" sqref="A5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5.92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4482.92</v>
      </c>
      <c r="C12" s="25">
        <v>2766.21</v>
      </c>
      <c r="D12" s="25">
        <v>1213.73</v>
      </c>
      <c r="E12" s="25">
        <v>470.91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8933.77</v>
      </c>
      <c r="AI12" s="25">
        <v>8881.57</v>
      </c>
      <c r="AJ12" s="66">
        <f>+AI12-AH12</f>
        <v>-52.200000000000728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880.5</v>
      </c>
      <c r="C15" s="22">
        <v>261</v>
      </c>
      <c r="D15" s="22">
        <v>346</v>
      </c>
      <c r="E15" s="22">
        <v>12.5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1500</v>
      </c>
    </row>
    <row r="16" spans="1:36" s="31" customFormat="1" x14ac:dyDescent="0.25">
      <c r="A16" s="29" t="s">
        <v>20</v>
      </c>
      <c r="B16" s="30">
        <v>189</v>
      </c>
      <c r="C16" s="30">
        <v>107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296</v>
      </c>
      <c r="AJ16" s="67"/>
    </row>
    <row r="17" spans="1:36" customFormat="1" x14ac:dyDescent="0.25">
      <c r="A17" s="45" t="s">
        <v>27</v>
      </c>
      <c r="B17" s="21">
        <f>B16*$B$8</f>
        <v>1118.8799999999999</v>
      </c>
      <c r="C17" s="21">
        <f>C16*$B$8</f>
        <v>633.43999999999994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1752.3199999999997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189</v>
      </c>
      <c r="C22" s="19">
        <f t="shared" ref="C22:AG23" si="5">+C16+C18+C20</f>
        <v>107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296</v>
      </c>
    </row>
    <row r="23" spans="1:36" customFormat="1" x14ac:dyDescent="0.25">
      <c r="A23" s="46" t="s">
        <v>26</v>
      </c>
      <c r="B23" s="18">
        <f>+B17+B19+B21</f>
        <v>1118.8799999999999</v>
      </c>
      <c r="C23" s="18">
        <f t="shared" si="5"/>
        <v>633.43999999999994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1752.3199999999997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>
        <v>9.18</v>
      </c>
      <c r="C40" s="35">
        <v>28.31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37.489999999999995</v>
      </c>
    </row>
    <row r="41" spans="1:34" customFormat="1" x14ac:dyDescent="0.25">
      <c r="A41" s="45" t="s">
        <v>44</v>
      </c>
      <c r="B41" s="21">
        <f>B40*$B$8</f>
        <v>54.345599999999997</v>
      </c>
      <c r="C41" s="21">
        <f t="shared" ref="C41:AG41" si="16">C40*$B$8</f>
        <v>167.59519999999998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221.94079999999997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9.18</v>
      </c>
      <c r="C46" s="19">
        <f t="shared" ref="C46:AG47" si="19">+C40+C42+C44</f>
        <v>28.31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37.489999999999995</v>
      </c>
    </row>
    <row r="47" spans="1:34" customFormat="1" x14ac:dyDescent="0.25">
      <c r="A47" s="46" t="s">
        <v>48</v>
      </c>
      <c r="B47" s="18">
        <f>+B41+B43+B45</f>
        <v>54.345599999999997</v>
      </c>
      <c r="C47" s="18">
        <f t="shared" si="19"/>
        <v>167.59519999999998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221.94079999999997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1878.64</v>
      </c>
      <c r="C49" s="43">
        <v>1167.3900000000001</v>
      </c>
      <c r="D49" s="43">
        <v>684.65</v>
      </c>
      <c r="E49" s="43">
        <v>390.19</v>
      </c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4120.87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554.98</v>
      </c>
      <c r="C53" s="43">
        <v>538.91</v>
      </c>
      <c r="D53" s="43">
        <v>184.56</v>
      </c>
      <c r="E53" s="43">
        <v>68.39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1346.84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4487.3456000000006</v>
      </c>
      <c r="C64" s="51">
        <f t="shared" ref="C64:AG64" si="21">+C15+C23+C31+C39+C47+C48+C49+C50+C51+C52+C53+C54+C55+C56+C57+C58+C59+C60+C61+C62+C63</f>
        <v>2768.3351999999995</v>
      </c>
      <c r="D64" s="51">
        <f t="shared" si="21"/>
        <v>1215.21</v>
      </c>
      <c r="E64" s="51">
        <f t="shared" si="21"/>
        <v>471.08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8941.970800000001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4482.92</v>
      </c>
      <c r="C67" s="55">
        <f t="shared" ref="C67:L67" si="23">C12</f>
        <v>2766.21</v>
      </c>
      <c r="D67" s="55">
        <f t="shared" si="23"/>
        <v>1213.73</v>
      </c>
      <c r="E67" s="55">
        <f t="shared" si="23"/>
        <v>470.91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8933.77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4482.92</v>
      </c>
      <c r="C69" s="57">
        <f t="shared" ref="C69:AG69" si="25">+C67+C68</f>
        <v>2766.21</v>
      </c>
      <c r="D69" s="57">
        <f t="shared" si="25"/>
        <v>1213.73</v>
      </c>
      <c r="E69" s="57">
        <f t="shared" si="25"/>
        <v>470.91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8933.77</v>
      </c>
    </row>
    <row r="70" spans="1:34" customFormat="1" ht="15" customHeight="1" x14ac:dyDescent="0.25">
      <c r="A70" s="56" t="s">
        <v>95</v>
      </c>
      <c r="B70" s="55">
        <f t="shared" ref="B70:AG70" si="26">+B64-B69</f>
        <v>4.425600000000486</v>
      </c>
      <c r="C70" s="55">
        <f t="shared" si="26"/>
        <v>2.125199999999495</v>
      </c>
      <c r="D70" s="55">
        <f t="shared" si="26"/>
        <v>1.4800000000000182</v>
      </c>
      <c r="E70" s="55">
        <f t="shared" si="26"/>
        <v>0.16999999999995907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8.2007999999999583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B30" sqref="B3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5.95</v>
      </c>
      <c r="C8" s="1" t="s">
        <v>38</v>
      </c>
      <c r="D8" s="2"/>
    </row>
    <row r="9" spans="1:36" x14ac:dyDescent="0.25">
      <c r="A9" s="1" t="s">
        <v>22</v>
      </c>
      <c r="B9" s="23">
        <v>5.92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804.17</v>
      </c>
      <c r="C12" s="25">
        <v>1113.3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1917.4699999999998</v>
      </c>
      <c r="AI12" s="25">
        <v>1897.95</v>
      </c>
      <c r="AJ12" s="66">
        <f>+AI12-AH12</f>
        <v>-19.519999999999754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50</v>
      </c>
      <c r="C15" s="22">
        <v>55.5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105.5</v>
      </c>
    </row>
    <row r="16" spans="1:36" s="31" customFormat="1" x14ac:dyDescent="0.25">
      <c r="A16" s="29" t="s">
        <v>20</v>
      </c>
      <c r="B16" s="30"/>
      <c r="C16" s="30">
        <v>10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59.5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59.5</v>
      </c>
    </row>
    <row r="18" spans="1:36" s="31" customFormat="1" x14ac:dyDescent="0.25">
      <c r="A18" s="29" t="s">
        <v>23</v>
      </c>
      <c r="B18" s="32">
        <v>25</v>
      </c>
      <c r="C18" s="32">
        <v>81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106</v>
      </c>
      <c r="AJ18" s="67"/>
    </row>
    <row r="19" spans="1:36" customFormat="1" x14ac:dyDescent="0.25">
      <c r="A19" s="45" t="s">
        <v>27</v>
      </c>
      <c r="B19" s="21">
        <f>B18*$B$9</f>
        <v>148</v>
      </c>
      <c r="C19" s="21">
        <f t="shared" ref="C19:AG19" si="3">C18*$B$9</f>
        <v>479.52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627.52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25</v>
      </c>
      <c r="C22" s="19">
        <f t="shared" ref="C22:AG23" si="5">+C16+C18+C20</f>
        <v>91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116</v>
      </c>
    </row>
    <row r="23" spans="1:36" customFormat="1" x14ac:dyDescent="0.25">
      <c r="A23" s="46" t="s">
        <v>26</v>
      </c>
      <c r="B23" s="18">
        <f>+B17+B19+B21</f>
        <v>148</v>
      </c>
      <c r="C23" s="18">
        <f t="shared" si="5"/>
        <v>539.02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687.02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>
        <v>9.18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9.18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54.345599999999997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54.345599999999997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9.18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9.18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54.345599999999997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54.345599999999997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400.05</v>
      </c>
      <c r="C49" s="43">
        <v>417.1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817.15000000000009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206.33</v>
      </c>
      <c r="C53" s="43">
        <v>49.22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255.55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804.38</v>
      </c>
      <c r="C64" s="51">
        <f t="shared" ref="C64:AG64" si="21">+C15+C23+C31+C39+C47+C48+C49+C50+C51+C52+C53+C54+C55+C56+C57+C58+C59+C60+C61+C62+C63</f>
        <v>1115.1856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1919.5655999999999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804.17</v>
      </c>
      <c r="C67" s="55">
        <f t="shared" ref="C67:L67" si="23">C12</f>
        <v>1113.3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1917.4699999999998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804.17</v>
      </c>
      <c r="C69" s="57">
        <f t="shared" ref="C69:AG69" si="25">+C67+C68</f>
        <v>1113.3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1917.4699999999998</v>
      </c>
    </row>
    <row r="70" spans="1:34" customFormat="1" ht="15" customHeight="1" x14ac:dyDescent="0.25">
      <c r="A70" s="56" t="s">
        <v>95</v>
      </c>
      <c r="B70" s="55">
        <f t="shared" ref="B70:AG70" si="26">+B64-B69</f>
        <v>0.21000000000003638</v>
      </c>
      <c r="C70" s="55">
        <f t="shared" si="26"/>
        <v>1.8856000000000677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2.095600000000104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3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67" sqref="AH6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5.95</v>
      </c>
      <c r="C8" s="1" t="s">
        <v>38</v>
      </c>
      <c r="D8" s="2"/>
    </row>
    <row r="9" spans="1:36" x14ac:dyDescent="0.25">
      <c r="A9" s="1" t="s">
        <v>22</v>
      </c>
      <c r="B9" s="23">
        <v>5.92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211.03</v>
      </c>
      <c r="C12" s="25">
        <v>1840.77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2051.8000000000002</v>
      </c>
      <c r="AI12" s="25"/>
      <c r="AJ12" s="66">
        <f>+AI12-AH12</f>
        <v>-2051.8000000000002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43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43</v>
      </c>
    </row>
    <row r="16" spans="1:36" s="31" customFormat="1" x14ac:dyDescent="0.25">
      <c r="A16" s="29" t="s">
        <v>20</v>
      </c>
      <c r="B16" s="30"/>
      <c r="C16" s="30">
        <v>108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108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642.6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642.6</v>
      </c>
    </row>
    <row r="18" spans="1:36" s="31" customFormat="1" x14ac:dyDescent="0.25">
      <c r="A18" s="29" t="s">
        <v>23</v>
      </c>
      <c r="B18" s="32">
        <v>3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3</v>
      </c>
      <c r="AJ18" s="67"/>
    </row>
    <row r="19" spans="1:36" customFormat="1" x14ac:dyDescent="0.25">
      <c r="A19" s="45" t="s">
        <v>27</v>
      </c>
      <c r="B19" s="21">
        <f>B18*$B$9</f>
        <v>17.759999999999998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17.759999999999998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</v>
      </c>
      <c r="C22" s="19">
        <f t="shared" ref="C22:AG23" si="5">+C16+C18+C20</f>
        <v>108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111</v>
      </c>
    </row>
    <row r="23" spans="1:36" customFormat="1" x14ac:dyDescent="0.25">
      <c r="A23" s="46" t="s">
        <v>26</v>
      </c>
      <c r="B23" s="18">
        <f>+B17+B19+B21</f>
        <v>17.759999999999998</v>
      </c>
      <c r="C23" s="18">
        <f t="shared" si="5"/>
        <v>642.6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660.36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132.38999999999999</v>
      </c>
      <c r="C49" s="43">
        <v>1107.0999999999999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1239.4899999999998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>
        <v>85.99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85.99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17.41</v>
      </c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17.41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210.55999999999997</v>
      </c>
      <c r="C64" s="51">
        <f t="shared" ref="C64:AG64" si="21">+C15+C23+C31+C39+C47+C48+C49+C50+C51+C52+C53+C54+C55+C56+C57+C58+C59+C60+C61+C62+C63</f>
        <v>1835.6899999999998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2046.2499999999998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211.03</v>
      </c>
      <c r="C67" s="55">
        <f t="shared" ref="C67:L67" si="23">C12</f>
        <v>1840.77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2051.8000000000002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211.03</v>
      </c>
      <c r="C69" s="57">
        <f t="shared" ref="C69:AG69" si="25">+C67+C68</f>
        <v>1840.77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2051.8000000000002</v>
      </c>
    </row>
    <row r="70" spans="1:34" customFormat="1" ht="15" customHeight="1" x14ac:dyDescent="0.25">
      <c r="A70" s="56" t="s">
        <v>95</v>
      </c>
      <c r="B70" s="55">
        <f t="shared" ref="B70:AG70" si="26">+B64-B69</f>
        <v>-0.47000000000002728</v>
      </c>
      <c r="C70" s="55">
        <f t="shared" si="26"/>
        <v>-5.0800000000001546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-5.5500000000001819</v>
      </c>
    </row>
    <row r="71" spans="1:34" ht="96" customHeight="1" x14ac:dyDescent="0.25">
      <c r="A71" s="74" t="s">
        <v>96</v>
      </c>
      <c r="B71" s="14"/>
      <c r="C71" s="14" t="s">
        <v>131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C72" s="12" t="s">
        <v>132</v>
      </c>
    </row>
    <row r="73" spans="1:34" x14ac:dyDescent="0.25">
      <c r="C73" s="12">
        <v>53.08</v>
      </c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44784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5.95</v>
      </c>
      <c r="C8" s="1" t="s">
        <v>38</v>
      </c>
      <c r="D8" s="2"/>
    </row>
    <row r="9" spans="1:36" x14ac:dyDescent="0.25">
      <c r="A9" s="1" t="s">
        <v>22</v>
      </c>
      <c r="B9" s="23">
        <v>5.92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3274.2</v>
      </c>
      <c r="C12" s="25">
        <v>1806.51</v>
      </c>
      <c r="D12" s="25">
        <v>4243.93</v>
      </c>
      <c r="E12" s="25">
        <v>4267.09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13591.73</v>
      </c>
      <c r="AI12" s="25">
        <v>13469.55</v>
      </c>
      <c r="AJ12" s="66">
        <f>+AI12-AH12</f>
        <v>-122.18000000000029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196</v>
      </c>
      <c r="C15" s="22">
        <v>112</v>
      </c>
      <c r="D15" s="22">
        <v>360</v>
      </c>
      <c r="E15" s="22">
        <v>348.5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1016.5</v>
      </c>
    </row>
    <row r="16" spans="1:36" s="31" customFormat="1" x14ac:dyDescent="0.25">
      <c r="A16" s="29" t="s">
        <v>20</v>
      </c>
      <c r="B16" s="30"/>
      <c r="C16" s="30"/>
      <c r="D16" s="30">
        <v>58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58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345.1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345.1</v>
      </c>
    </row>
    <row r="18" spans="1:36" s="31" customFormat="1" x14ac:dyDescent="0.25">
      <c r="A18" s="29" t="s">
        <v>23</v>
      </c>
      <c r="B18" s="32">
        <v>181</v>
      </c>
      <c r="C18" s="32">
        <v>68</v>
      </c>
      <c r="D18" s="32">
        <v>210</v>
      </c>
      <c r="E18" s="32">
        <v>243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702</v>
      </c>
      <c r="AJ18" s="67"/>
    </row>
    <row r="19" spans="1:36" customFormat="1" x14ac:dyDescent="0.25">
      <c r="A19" s="45" t="s">
        <v>27</v>
      </c>
      <c r="B19" s="21">
        <f>B18*$B$9</f>
        <v>1071.52</v>
      </c>
      <c r="C19" s="21">
        <f t="shared" ref="C19:AG19" si="3">C18*$B$9</f>
        <v>402.56</v>
      </c>
      <c r="D19" s="21">
        <f t="shared" si="3"/>
        <v>1243.2</v>
      </c>
      <c r="E19" s="21">
        <f t="shared" si="3"/>
        <v>1438.56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4155.84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181</v>
      </c>
      <c r="C22" s="19">
        <f t="shared" ref="C22:AG23" si="5">+C16+C18+C20</f>
        <v>68</v>
      </c>
      <c r="D22" s="19">
        <f t="shared" si="5"/>
        <v>268</v>
      </c>
      <c r="E22" s="19">
        <f t="shared" si="5"/>
        <v>243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760</v>
      </c>
    </row>
    <row r="23" spans="1:36" customFormat="1" x14ac:dyDescent="0.25">
      <c r="A23" s="46" t="s">
        <v>26</v>
      </c>
      <c r="B23" s="18">
        <f>+B17+B19+B21</f>
        <v>1071.52</v>
      </c>
      <c r="C23" s="18">
        <f t="shared" si="5"/>
        <v>402.56</v>
      </c>
      <c r="D23" s="18">
        <f t="shared" si="5"/>
        <v>1588.3000000000002</v>
      </c>
      <c r="E23" s="18">
        <f t="shared" si="5"/>
        <v>1438.56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4500.9400000000005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1473.15</v>
      </c>
      <c r="C49" s="43"/>
      <c r="D49" s="43">
        <v>1851.9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3325.05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>
        <v>976.62</v>
      </c>
      <c r="D52" s="43"/>
      <c r="E52" s="43">
        <v>2048.59</v>
      </c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3025.21</v>
      </c>
    </row>
    <row r="53" spans="1:34" x14ac:dyDescent="0.25">
      <c r="A53" s="17" t="s">
        <v>18</v>
      </c>
      <c r="B53" s="43">
        <v>539.05999999999995</v>
      </c>
      <c r="C53" s="43">
        <v>300.26</v>
      </c>
      <c r="D53" s="43">
        <v>391.42</v>
      </c>
      <c r="E53" s="43">
        <v>440.67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1671.41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>
        <v>34.04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34.04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3279.73</v>
      </c>
      <c r="C64" s="51">
        <f t="shared" ref="C64:AG64" si="21">+C15+C23+C31+C39+C47+C48+C49+C50+C51+C52+C53+C54+C55+C56+C57+C58+C59+C60+C61+C62+C63</f>
        <v>1791.4399999999998</v>
      </c>
      <c r="D64" s="51">
        <f t="shared" si="21"/>
        <v>4225.66</v>
      </c>
      <c r="E64" s="51">
        <f t="shared" si="21"/>
        <v>4276.32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13573.15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1 N</v>
      </c>
      <c r="E66" s="53" t="str">
        <f t="shared" si="22"/>
        <v>CAJA 2 N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3274.2</v>
      </c>
      <c r="C67" s="55">
        <f t="shared" ref="C67:L67" si="23">C12</f>
        <v>1806.51</v>
      </c>
      <c r="D67" s="55">
        <f t="shared" si="23"/>
        <v>4243.93</v>
      </c>
      <c r="E67" s="55">
        <f t="shared" si="23"/>
        <v>4267.09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13591.73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3274.2</v>
      </c>
      <c r="C69" s="57">
        <f t="shared" ref="C69:AG69" si="25">+C67+C68</f>
        <v>1806.51</v>
      </c>
      <c r="D69" s="57">
        <f t="shared" si="25"/>
        <v>4243.93</v>
      </c>
      <c r="E69" s="57">
        <f t="shared" si="25"/>
        <v>4267.09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13591.73</v>
      </c>
    </row>
    <row r="70" spans="1:34" customFormat="1" ht="15" customHeight="1" x14ac:dyDescent="0.25">
      <c r="A70" s="56" t="s">
        <v>95</v>
      </c>
      <c r="B70" s="55">
        <f t="shared" ref="B70:AG70" si="26">+B64-B69</f>
        <v>5.5300000000002001</v>
      </c>
      <c r="C70" s="55">
        <f t="shared" si="26"/>
        <v>-15.070000000000164</v>
      </c>
      <c r="D70" s="55">
        <f t="shared" si="26"/>
        <v>-18.270000000000437</v>
      </c>
      <c r="E70" s="55">
        <f t="shared" si="26"/>
        <v>9.2299999999995634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-18.580000000000837</v>
      </c>
    </row>
    <row r="71" spans="1:34" ht="94.5" customHeight="1" x14ac:dyDescent="0.25">
      <c r="A71" s="74" t="s">
        <v>96</v>
      </c>
      <c r="B71" s="14"/>
      <c r="C71" s="14" t="s">
        <v>0</v>
      </c>
      <c r="D71" s="14" t="s">
        <v>133</v>
      </c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2022-08-15T13:53:59Z</dcterms:modified>
</cp:coreProperties>
</file>