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19200" windowHeight="11505" firstSheet="6" activeTab="6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I53" i="145" s="1"/>
  <c r="D2" i="145"/>
  <c r="D53" i="145" s="1"/>
  <c r="C2" i="145"/>
  <c r="C53" i="145" s="1"/>
  <c r="E53" i="145"/>
  <c r="F53" i="145"/>
  <c r="G53" i="145"/>
  <c r="H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AE47" i="40"/>
  <c r="AF39" i="40"/>
  <c r="AD39" i="40"/>
  <c r="AB39" i="40"/>
  <c r="X39" i="40"/>
  <c r="Y23" i="40"/>
  <c r="AA47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X64" i="40" l="1"/>
  <c r="AD64" i="40"/>
  <c r="AD70" i="40" s="1"/>
  <c r="AA64" i="40"/>
  <c r="AA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J39" i="40" l="1"/>
  <c r="H39" i="40"/>
  <c r="K47" i="40"/>
  <c r="G47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E64" i="40" l="1"/>
  <c r="E70" i="40" s="1"/>
  <c r="G64" i="40"/>
  <c r="G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<sst xmlns="http://schemas.openxmlformats.org/spreadsheetml/2006/main" count="734" uniqueCount="132">
  <si>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</si>
  <si>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</si>
  <si>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</si>
  <si>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</si>
  <si>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</si>
  <si>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</si>
  <si>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</si>
  <si>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</si>
  <si>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</si>
  <si>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</si>
  <si>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</si>
  <si>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</si>
  <si>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</si>
  <si>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</si>
  <si>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</si>
  <si>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</si>
  <si>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</si>
  <si>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</si>
  <si>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</si>
  <si>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</si>
  <si>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</si>
  <si>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</si>
  <si>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</si>
  <si>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</si>
  <si>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</si>
  <si>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</si>
  <si>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</si>
  <si>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</si>
  <si>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</si>
  <si>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</si>
  <si>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</si>
  <si>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</si>
  <si>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</si>
  <si>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</si>
  <si>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</si>
  <si>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</si>
  <si>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</si>
  <si>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</si>
  <si>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</si>
  <si>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</si>
  <si>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</si>
  <si>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</si>
  <si>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</si>
  <si>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</si>
  <si>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</si>
  <si>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</si>
  <si>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</si>
  <si>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</si>
  <si>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</si>
  <si>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</si>
  <si>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</si>
  <si>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</si>
  <si>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</si>
  <si>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</si>
  <si>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</si>
  <si>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</si>
  <si>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</si>
  <si>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</si>
  <si>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</si>
  <si>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</si>
  <si>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</si>
  <si>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</si>
  <si>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</si>
  <si>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</si>
  <si>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</si>
  <si>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</si>
  <si>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</si>
  <si>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</si>
  <si>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</si>
  <si>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</si>
  <si>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</si>
  <si>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</si>
  <si>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</si>
  <si>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</si>
  <si>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</si>
  <si>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</si>
  <si>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</si>
  <si>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</si>
  <si>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</si>
  <si>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</si>
  <si>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</si>
  <si>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</si>
  <si>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</si>
  <si>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</si>
  <si>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</si>
  <si>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</si>
  <si>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</si>
  <si>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</si>
  <si>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</si>
  <si>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</si>
  <si>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</si>
  <si>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</si>
  <si>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</si>
  <si>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</si>
  <si>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</si>
  <si>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</si>
  <si>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</si>
  <si>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</si>
  <si>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</si>
  <si>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</si>
  <si>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</si>
  <si>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</si>
  <si>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</si>
  <si>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</si>
  <si>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</si>
  <si>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</si>
  <si>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</si>
  <si>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</si>
  <si>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</si>
  <si>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</si>
  <si>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</si>
  <si>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</si>
  <si>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</si>
  <si>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</si>
  <si>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</si>
  <si>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</si>
  <si>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</si>
  <si>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</si>
  <si>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</si>
  <si>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</si>
  <si>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</si>
  <si>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</si>
  <si>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</si>
  <si>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25.00F/C </t>
  </si>
  <si>
    <t>1.00F/C</t>
  </si>
  <si>
    <t xml:space="preserve">EN DEBITO </t>
  </si>
  <si>
    <t>10EN DEBITO</t>
  </si>
  <si>
    <t>87.50F/C</t>
  </si>
  <si>
    <t>FALTANTE DE 1$</t>
  </si>
  <si>
    <t>11.00F/C</t>
  </si>
  <si>
    <t>22-008-22</t>
  </si>
  <si>
    <t>21.50F/C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</si>
</sst>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57734.709999999992</v>
      </c>
      <c r="C2" s="42">
        <f>MODELO!AH12</f>
        <v>28182.5</v>
      </c>
      <c r="D2" s="42">
        <f>EXQUISITECES!AH12</f>
        <v>7296.93</v>
      </c>
      <c r="E2" s="42">
        <f>HOYADA!AH12</f>
        <v>10784.15</v>
      </c>
      <c r="F2" s="42">
        <f>FARMASTOP!AH12</f>
        <v>2146.65</v>
      </c>
      <c r="G2" s="42">
        <f>BOCAS!AH12</f>
        <v>0</v>
      </c>
      <c r="H2" s="42">
        <f>LAGUNETICA!AH12</f>
        <v>13111.869999999999</v>
      </c>
      <c r="I2" s="42">
        <f>SANANTONIO!AH12</f>
        <v>0</v>
      </c>
      <c r="J2" s="42">
        <f>SUM(B2:I2)</f>
        <v>119256.80999999997</v>
      </c>
    </row>
    <row r="3" spans="1:10" x14ac:dyDescent="0.25">
      <c r="A3" s="45" t="s">
        <v>0</v>
      </c>
      <c r="B3" s="42">
        <f>AUTOMERCADO!AH15</f>
        <v>3227</v>
      </c>
      <c r="C3" s="42">
        <f>MODELO!AH15</f>
        <v>1616</v>
      </c>
      <c r="D3" s="42">
        <f>EXQUISITECES!AH15</f>
        <v>498.5</v>
      </c>
      <c r="E3" s="42">
        <f>HOYADA!AH15</f>
        <v>2156</v>
      </c>
      <c r="F3" s="42">
        <f>FARMASTOP!AH15</f>
        <v>69</v>
      </c>
      <c r="G3" s="42">
        <f>BOCAS!AH15</f>
        <v>0</v>
      </c>
      <c r="H3" s="42">
        <f>LAGUNETICA!AH15</f>
        <v>1961.5</v>
      </c>
      <c r="I3" s="42">
        <f>SANANTONIO!AH15</f>
        <v>0</v>
      </c>
      <c r="J3" s="42">
        <f t="shared" ref="J3:J52" si="0">SUM(B3:I3)</f>
        <v>9528</v>
      </c>
    </row>
    <row r="4" spans="1:10" x14ac:dyDescent="0.25">
      <c r="A4" s="70" t="s">
        <v>20</v>
      </c>
      <c r="B4" s="42">
        <f>AUTOMERCADO!AH16</f>
        <v>1914</v>
      </c>
      <c r="C4" s="42">
        <f>MODELO!AH16</f>
        <v>784</v>
      </c>
      <c r="D4" s="42">
        <f>EXQUISITECES!AH16</f>
        <v>240</v>
      </c>
      <c r="E4" s="42">
        <f>HOYADA!AH16</f>
        <v>48</v>
      </c>
      <c r="F4" s="42">
        <f>FARMASTOP!AH16</f>
        <v>16</v>
      </c>
      <c r="G4" s="42">
        <f>BOCAS!AH16</f>
        <v>0</v>
      </c>
      <c r="H4" s="42">
        <f>LAGUNETICA!AH16</f>
        <v>239</v>
      </c>
      <c r="I4" s="42">
        <f>SANANTONIO!AH16</f>
        <v>0</v>
      </c>
      <c r="J4" s="42">
        <f t="shared" si="0"/>
        <v>3241</v>
      </c>
    </row>
    <row r="5" spans="1:10" x14ac:dyDescent="0.25">
      <c r="A5" s="45" t="s">
        <v>27</v>
      </c>
      <c r="B5" s="42">
        <f>AUTOMERCADO!AH17</f>
        <v>11943.36</v>
      </c>
      <c r="C5" s="42">
        <f>MODELO!AH17</f>
        <v>4892.16</v>
      </c>
      <c r="D5" s="42">
        <f>EXQUISITECES!AH17</f>
        <v>1497.6</v>
      </c>
      <c r="E5" s="42">
        <f>HOYADA!AH17</f>
        <v>299.52</v>
      </c>
      <c r="F5" s="42">
        <f>FARMASTOP!AH17</f>
        <v>99.84</v>
      </c>
      <c r="G5" s="42">
        <f>BOCAS!AH17</f>
        <v>0</v>
      </c>
      <c r="H5" s="42">
        <f>LAGUNETICA!AH17</f>
        <v>1491.3600000000001</v>
      </c>
      <c r="I5" s="42">
        <f>SANANTONIO!AH17</f>
        <v>0</v>
      </c>
      <c r="J5" s="42">
        <f t="shared" si="0"/>
        <v>20223.84</v>
      </c>
    </row>
    <row r="6" spans="1:10" x14ac:dyDescent="0.25">
      <c r="A6" s="70" t="s">
        <v>23</v>
      </c>
      <c r="B6" s="42">
        <f>AUTOMERCADO!AH18</f>
        <v>1606</v>
      </c>
      <c r="C6" s="42">
        <f>MODELO!AH18</f>
        <v>866</v>
      </c>
      <c r="D6" s="42">
        <f>EXQUISITECES!AH18</f>
        <v>181</v>
      </c>
      <c r="E6" s="42">
        <f>HOYADA!AH18</f>
        <v>344</v>
      </c>
      <c r="F6" s="42">
        <f>FARMASTOP!AH18</f>
        <v>102</v>
      </c>
      <c r="G6" s="42">
        <f>BOCAS!AH18</f>
        <v>0</v>
      </c>
      <c r="H6" s="42">
        <f>LAGUNETICA!AH18</f>
        <v>363</v>
      </c>
      <c r="I6" s="42">
        <f>SANANTONIO!AH18</f>
        <v>0</v>
      </c>
      <c r="J6" s="42">
        <f t="shared" si="0"/>
        <v>3462</v>
      </c>
    </row>
    <row r="7" spans="1:10" x14ac:dyDescent="0.25">
      <c r="A7" s="45" t="s">
        <v>27</v>
      </c>
      <c r="B7" s="42">
        <f>AUTOMERCADO!AH19</f>
        <v>9925.0799999999981</v>
      </c>
      <c r="C7" s="42">
        <f>MODELO!AH19</f>
        <v>5351.88</v>
      </c>
      <c r="D7" s="42">
        <f>EXQUISITECES!AH19</f>
        <v>1118.58</v>
      </c>
      <c r="E7" s="42">
        <f>HOYADA!AH19</f>
        <v>2125.92</v>
      </c>
      <c r="F7" s="42">
        <f>FARMASTOP!AH19</f>
        <v>630.3599999999999</v>
      </c>
      <c r="G7" s="42">
        <f>BOCAS!AH19</f>
        <v>0</v>
      </c>
      <c r="H7" s="42">
        <f>LAGUNETICA!AH19</f>
        <v>2243.3399999999997</v>
      </c>
      <c r="I7" s="42">
        <f>SANANTONIO!AH19</f>
        <v>0</v>
      </c>
      <c r="J7" s="42">
        <f t="shared" si="0"/>
        <v>21395.16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3520</v>
      </c>
      <c r="C10" s="42">
        <f>MODELO!AH22</f>
        <v>1650</v>
      </c>
      <c r="D10" s="42">
        <f>EXQUISITECES!AH22</f>
        <v>421</v>
      </c>
      <c r="E10" s="42">
        <f>HOYADA!AH22</f>
        <v>392</v>
      </c>
      <c r="F10" s="42">
        <f>FARMASTOP!AH22</f>
        <v>118</v>
      </c>
      <c r="G10" s="42">
        <f>BOCAS!AH22</f>
        <v>0</v>
      </c>
      <c r="H10" s="42">
        <f>LAGUNETICA!AH22</f>
        <v>602</v>
      </c>
      <c r="I10" s="42">
        <f>SANANTONIO!AH22</f>
        <v>0</v>
      </c>
      <c r="J10" s="42">
        <f t="shared" si="0"/>
        <v>6703</v>
      </c>
    </row>
    <row r="11" spans="1:10" x14ac:dyDescent="0.25">
      <c r="A11" s="46" t="s">
        <v>26</v>
      </c>
      <c r="B11" s="42">
        <f>AUTOMERCADO!AH23</f>
        <v>21868.440000000002</v>
      </c>
      <c r="C11" s="42">
        <f>MODELO!AH23</f>
        <v>10244.039999999999</v>
      </c>
      <c r="D11" s="42">
        <f>EXQUISITECES!AH23</f>
        <v>2616.1800000000003</v>
      </c>
      <c r="E11" s="42">
        <f>HOYADA!AH23</f>
        <v>2425.44</v>
      </c>
      <c r="F11" s="42">
        <f>FARMASTOP!AH23</f>
        <v>730.2</v>
      </c>
      <c r="G11" s="42">
        <f>BOCAS!AH23</f>
        <v>0</v>
      </c>
      <c r="H11" s="42">
        <f>LAGUNETICA!AH23</f>
        <v>3734.7</v>
      </c>
      <c r="I11" s="42">
        <f>SANANTONIO!AH23</f>
        <v>0</v>
      </c>
      <c r="J11" s="42">
        <f t="shared" si="0"/>
        <v>41619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20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20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124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124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20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20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124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124</v>
      </c>
    </row>
    <row r="20" spans="1:10" x14ac:dyDescent="0.25">
      <c r="A20" s="45" t="s">
        <v>34</v>
      </c>
      <c r="B20" s="42">
        <f>AUTOMERCADO!AH32</f>
        <v>117.45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117.45</v>
      </c>
    </row>
    <row r="21" spans="1:10" x14ac:dyDescent="0.25">
      <c r="A21" s="45" t="s">
        <v>35</v>
      </c>
      <c r="B21" s="42">
        <f>AUTOMERCADO!AH33</f>
        <v>732.88800000000003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732.88800000000003</v>
      </c>
    </row>
    <row r="22" spans="1:10" x14ac:dyDescent="0.25">
      <c r="A22" s="45" t="s">
        <v>36</v>
      </c>
      <c r="B22" s="42">
        <f>AUTOMERCADO!AH34</f>
        <v>29.7</v>
      </c>
      <c r="C22" s="42">
        <f>MODELO!AH34</f>
        <v>0</v>
      </c>
      <c r="D22" s="42">
        <f>EXQUISITECES!AH34</f>
        <v>16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45.7</v>
      </c>
    </row>
    <row r="23" spans="1:10" x14ac:dyDescent="0.25">
      <c r="A23" s="45" t="s">
        <v>35</v>
      </c>
      <c r="B23" s="42">
        <f>AUTOMERCADO!AH35</f>
        <v>183.54599999999999</v>
      </c>
      <c r="C23" s="42">
        <f>MODELO!AH35</f>
        <v>0</v>
      </c>
      <c r="D23" s="42">
        <f>EXQUISITECES!AH35</f>
        <v>98.88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282.42599999999999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147.15</v>
      </c>
      <c r="C26" s="42">
        <f>MODELO!AH38</f>
        <v>0</v>
      </c>
      <c r="D26" s="42">
        <f>EXQUISITECES!AH38</f>
        <v>16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163.15</v>
      </c>
    </row>
    <row r="27" spans="1:10" x14ac:dyDescent="0.25">
      <c r="A27" s="46" t="s">
        <v>42</v>
      </c>
      <c r="B27" s="42">
        <f>AUTOMERCADO!AH39</f>
        <v>916.43400000000008</v>
      </c>
      <c r="C27" s="42">
        <f>MODELO!AH39</f>
        <v>0</v>
      </c>
      <c r="D27" s="42">
        <f>EXQUISITECES!AH39</f>
        <v>98.88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1015.3140000000001</v>
      </c>
    </row>
    <row r="28" spans="1:10" x14ac:dyDescent="0.25">
      <c r="A28" s="45" t="s">
        <v>43</v>
      </c>
      <c r="B28" s="42">
        <f>AUTOMERCADO!AH40</f>
        <v>54.61</v>
      </c>
      <c r="C28" s="42">
        <f>MODELO!AH40</f>
        <v>0</v>
      </c>
      <c r="D28" s="42">
        <f>EXQUISITECES!AH40</f>
        <v>0</v>
      </c>
      <c r="E28" s="42">
        <f>HOYADA!AH40</f>
        <v>0</v>
      </c>
      <c r="F28" s="42">
        <f>FARMASTOP!AH40</f>
        <v>10.18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64.789999999999992</v>
      </c>
    </row>
    <row r="29" spans="1:10" x14ac:dyDescent="0.25">
      <c r="A29" s="45" t="s">
        <v>44</v>
      </c>
      <c r="B29" s="42">
        <f>AUTOMERCADO!AH41</f>
        <v>340.76640000000003</v>
      </c>
      <c r="C29" s="42">
        <f>MODELO!AH41</f>
        <v>0</v>
      </c>
      <c r="D29" s="42">
        <f>EXQUISITECES!AH41</f>
        <v>0</v>
      </c>
      <c r="E29" s="42">
        <f>HOYADA!AH41</f>
        <v>0</v>
      </c>
      <c r="F29" s="42">
        <f>FARMASTOP!AH41</f>
        <v>63.523200000000003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404.28960000000006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14.09</v>
      </c>
      <c r="D30" s="42">
        <f>EXQUISITECES!AH42</f>
        <v>0</v>
      </c>
      <c r="E30" s="42">
        <f>HOYADA!AH42</f>
        <v>20.95</v>
      </c>
      <c r="F30" s="42">
        <f>FARMASTOP!AH42</f>
        <v>10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45.04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87.0762</v>
      </c>
      <c r="D31" s="42">
        <f>EXQUISITECES!AH43</f>
        <v>0</v>
      </c>
      <c r="E31" s="42">
        <f>HOYADA!AH43</f>
        <v>129.471</v>
      </c>
      <c r="F31" s="42">
        <f>FARMASTOP!AH43</f>
        <v>61.8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278.34719999999999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54.61</v>
      </c>
      <c r="C34" s="42">
        <f>MODELO!AH46</f>
        <v>14.09</v>
      </c>
      <c r="D34" s="42">
        <f>EXQUISITECES!AH46</f>
        <v>0</v>
      </c>
      <c r="E34" s="42">
        <f>HOYADA!AH46</f>
        <v>20.95</v>
      </c>
      <c r="F34" s="42">
        <f>FARMASTOP!AH46</f>
        <v>20.18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109.83000000000001</v>
      </c>
    </row>
    <row r="35" spans="1:10" x14ac:dyDescent="0.25">
      <c r="A35" s="46" t="s">
        <v>48</v>
      </c>
      <c r="B35" s="42">
        <f>AUTOMERCADO!AH47</f>
        <v>340.76640000000003</v>
      </c>
      <c r="C35" s="42">
        <f>MODELO!AH47</f>
        <v>87.0762</v>
      </c>
      <c r="D35" s="42">
        <f>EXQUISITECES!AH47</f>
        <v>0</v>
      </c>
      <c r="E35" s="42">
        <f>HOYADA!AH47</f>
        <v>129.471</v>
      </c>
      <c r="F35" s="42">
        <f>FARMASTOP!AH47</f>
        <v>125.3232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682.63680000000011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28546.670000000006</v>
      </c>
      <c r="C37" s="42">
        <f>MODELO!AH49</f>
        <v>10847.980000000001</v>
      </c>
      <c r="D37" s="42">
        <f>EXQUISITECES!AH49</f>
        <v>3732.4000000000005</v>
      </c>
      <c r="E37" s="42">
        <f>HOYADA!AH49</f>
        <v>5428.19</v>
      </c>
      <c r="F37" s="42">
        <f>FARMASTOP!AH49</f>
        <v>1183.83</v>
      </c>
      <c r="G37" s="42">
        <f>BOCAS!AH49</f>
        <v>0</v>
      </c>
      <c r="H37" s="42">
        <f>LAGUNETICA!AH49</f>
        <v>6733.75</v>
      </c>
      <c r="I37" s="42">
        <f>SANANTONIO!AH49</f>
        <v>0</v>
      </c>
      <c r="J37" s="42">
        <f t="shared" si="0"/>
        <v>56472.820000000014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2483.09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2483.09</v>
      </c>
    </row>
    <row r="41" spans="1:10" x14ac:dyDescent="0.25">
      <c r="A41" s="71" t="s">
        <v>18</v>
      </c>
      <c r="B41" s="42">
        <f>AUTOMERCADO!AH53</f>
        <v>2688.8399999999997</v>
      </c>
      <c r="C41" s="42">
        <f>MODELO!AH53</f>
        <v>1896.12</v>
      </c>
      <c r="D41" s="42">
        <f>EXQUISITECES!AH53</f>
        <v>364.77</v>
      </c>
      <c r="E41" s="42">
        <f>HOYADA!AH53</f>
        <v>641.75</v>
      </c>
      <c r="F41" s="42">
        <f>FARMASTOP!AH53</f>
        <v>33.200000000000003</v>
      </c>
      <c r="G41" s="42">
        <f>BOCAS!AH53</f>
        <v>0</v>
      </c>
      <c r="H41" s="42">
        <f>LAGUNETICA!AH53</f>
        <v>589.66</v>
      </c>
      <c r="I41" s="42">
        <f>SANANTONIO!AH53</f>
        <v>0</v>
      </c>
      <c r="J41" s="42">
        <f t="shared" si="0"/>
        <v>6214.3399999999992</v>
      </c>
    </row>
    <row r="42" spans="1:10" x14ac:dyDescent="0.25">
      <c r="A42" s="71" t="s">
        <v>114</v>
      </c>
      <c r="B42" s="42">
        <f>AUTOMERCADO!AH54</f>
        <v>29.39</v>
      </c>
      <c r="C42" s="42">
        <f>MODELO!AH54</f>
        <v>263.79000000000002</v>
      </c>
      <c r="D42" s="42">
        <f>EXQUISITECES!AH54</f>
        <v>0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293.18</v>
      </c>
    </row>
    <row r="43" spans="1:10" x14ac:dyDescent="0.25">
      <c r="A43" s="71" t="s">
        <v>52</v>
      </c>
      <c r="B43" s="42">
        <f>AUTOMERCADO!AH55</f>
        <v>309.38000000000005</v>
      </c>
      <c r="C43" s="42">
        <f>MODELO!AH55</f>
        <v>624.93000000000006</v>
      </c>
      <c r="D43" s="42">
        <f>EXQUISITECES!AH55</f>
        <v>11</v>
      </c>
      <c r="E43" s="42">
        <f>HOYADA!AH55</f>
        <v>2</v>
      </c>
      <c r="F43" s="42">
        <f>FARMASTOP!AH55</f>
        <v>77.25</v>
      </c>
      <c r="G43" s="42">
        <f>BOCAS!AH55</f>
        <v>0</v>
      </c>
      <c r="H43" s="42">
        <f>LAGUNETICA!AH55</f>
        <v>91.89</v>
      </c>
      <c r="I43" s="42">
        <f>SANANTONIO!AH55</f>
        <v>0</v>
      </c>
      <c r="J43" s="42">
        <f t="shared" si="0"/>
        <v>1116.4500000000003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80.790000000000006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80.790000000000006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57926.920399999995</v>
      </c>
      <c r="C52" s="72">
        <f>MODELO!AH64</f>
        <v>28267.816199999997</v>
      </c>
      <c r="D52" s="72">
        <f>EXQUISITECES!AH64</f>
        <v>7321.73</v>
      </c>
      <c r="E52" s="72">
        <f>HOYADA!AH64</f>
        <v>10782.850999999999</v>
      </c>
      <c r="F52" s="72">
        <f>FARMASTOP!AH64</f>
        <v>2218.8032000000003</v>
      </c>
      <c r="G52" s="72">
        <f>BOCAS!AH64</f>
        <v>0</v>
      </c>
      <c r="H52" s="72">
        <f>LAGUNETICA!AH64</f>
        <v>13111.5</v>
      </c>
      <c r="I52" s="72">
        <f>SANANTONIO!AH64</f>
        <v>0</v>
      </c>
      <c r="J52" s="72">
        <f t="shared" si="0"/>
        <v>119629.62079999998</v>
      </c>
    </row>
    <row r="53" spans="1:10" x14ac:dyDescent="0.25">
      <c r="A53" s="54" t="s">
        <v>3</v>
      </c>
      <c r="B53" s="42">
        <f>B2</f>
        <v>57734.709999999992</v>
      </c>
      <c r="C53" s="42">
        <f t="shared" ref="C53:I53" si="1">C2</f>
        <v>28182.5</v>
      </c>
      <c r="D53" s="42">
        <f t="shared" si="1"/>
        <v>7296.93</v>
      </c>
      <c r="E53" s="42">
        <f t="shared" si="1"/>
        <v>10784.15</v>
      </c>
      <c r="F53" s="42">
        <f t="shared" si="1"/>
        <v>2146.65</v>
      </c>
      <c r="G53" s="42">
        <f t="shared" si="1"/>
        <v>0</v>
      </c>
      <c r="H53" s="42">
        <f t="shared" si="1"/>
        <v>13111.869999999999</v>
      </c>
      <c r="I53" s="42">
        <f t="shared" si="1"/>
        <v>0</v>
      </c>
      <c r="J53" s="42">
        <f>J2</f>
        <v>119256.80999999997</v>
      </c>
    </row>
    <row r="54" spans="1:10" x14ac:dyDescent="0.25">
      <c r="A54" s="56" t="s">
        <v>95</v>
      </c>
      <c r="B54" s="42">
        <f>+B52-B53</f>
        <v>192.21040000000357</v>
      </c>
      <c r="C54" s="42">
        <f t="shared" ref="C54:I54" si="2">+C52-C53</f>
        <v>85.31619999999748</v>
      </c>
      <c r="D54" s="42">
        <f t="shared" si="2"/>
        <v>24.799999999999272</v>
      </c>
      <c r="E54" s="42">
        <f t="shared" si="2"/>
        <v>-1.2990000000008877</v>
      </c>
      <c r="F54" s="42">
        <f t="shared" si="2"/>
        <v>72.153200000000197</v>
      </c>
      <c r="G54" s="42">
        <f t="shared" si="2"/>
        <v>0</v>
      </c>
      <c r="H54" s="42">
        <f t="shared" si="2"/>
        <v>-0.36999999999898137</v>
      </c>
      <c r="I54" s="42">
        <f t="shared" si="2"/>
        <v>0</v>
      </c>
      <c r="J54" s="42">
        <f>+J52-J53</f>
        <v>372.81080000000657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C67" sqref="C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/>
    </row>
    <row r="9" spans="1:36" x14ac:dyDescent="0.25">
      <c r="A9" s="1" t="s">
        <v>22</v>
      </c>
      <c r="B9" s="23">
        <v>6.18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56</v>
      </c>
      <c r="F11" s="5" t="s">
        <v>58</v>
      </c>
      <c r="G11" s="5" t="s">
        <v>60</v>
      </c>
      <c r="H11" s="5" t="s">
        <v>62</v>
      </c>
      <c r="I11" s="5" t="s">
        <v>64</v>
      </c>
      <c r="J11" s="5" t="s">
        <v>66</v>
      </c>
      <c r="K11" s="5" t="s">
        <v>76</v>
      </c>
      <c r="L11" s="5" t="s">
        <v>80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5408.24</v>
      </c>
      <c r="C12" s="25">
        <v>4825.5200000000004</v>
      </c>
      <c r="D12" s="25">
        <v>2637.98</v>
      </c>
      <c r="E12" s="25">
        <v>7036.95</v>
      </c>
      <c r="F12" s="25">
        <v>7384.84</v>
      </c>
      <c r="G12" s="25">
        <v>8556.75</v>
      </c>
      <c r="H12" s="25">
        <v>8360.1200000000008</v>
      </c>
      <c r="I12" s="25">
        <v>10231.49</v>
      </c>
      <c r="J12" s="25">
        <v>2310.31</v>
      </c>
      <c r="K12" s="25">
        <v>394.02</v>
      </c>
      <c r="L12" s="25">
        <v>588.49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57734.709999999992</v>
      </c>
      <c r="AI12" s="25">
        <v>57077.38</v>
      </c>
      <c r="AJ12" s="66">
        <f>+AI12-AH12</f>
        <v>-657.32999999999447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1698</v>
      </c>
      <c r="D15" s="22">
        <v>13</v>
      </c>
      <c r="E15" s="22">
        <v>213</v>
      </c>
      <c r="F15" s="22">
        <v>71</v>
      </c>
      <c r="G15" s="22">
        <v>550.5</v>
      </c>
      <c r="H15" s="22"/>
      <c r="I15" s="22">
        <v>183</v>
      </c>
      <c r="J15" s="22">
        <v>432</v>
      </c>
      <c r="K15" s="22">
        <v>66.5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3227</v>
      </c>
    </row>
    <row r="16" spans="1:36" s="31" customFormat="1" x14ac:dyDescent="0.25">
      <c r="A16" s="29" t="s">
        <v>20</v>
      </c>
      <c r="B16" s="30"/>
      <c r="C16" s="30"/>
      <c r="D16" s="30"/>
      <c r="E16" s="30">
        <v>521</v>
      </c>
      <c r="F16" s="30">
        <v>284</v>
      </c>
      <c r="G16" s="30">
        <v>220</v>
      </c>
      <c r="H16" s="30">
        <v>355</v>
      </c>
      <c r="I16" s="30">
        <v>515</v>
      </c>
      <c r="J16" s="30"/>
      <c r="K16" s="30"/>
      <c r="L16" s="30">
        <v>19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1914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L17" si="2">D16*$B$8</f>
        <v>0</v>
      </c>
      <c r="E17" s="21">
        <f t="shared" si="2"/>
        <v>3251.04</v>
      </c>
      <c r="F17" s="21">
        <f t="shared" si="2"/>
        <v>1772.16</v>
      </c>
      <c r="G17" s="21">
        <f t="shared" si="2"/>
        <v>1372.8</v>
      </c>
      <c r="H17" s="21">
        <f t="shared" si="2"/>
        <v>2215.2000000000003</v>
      </c>
      <c r="I17" s="21">
        <f t="shared" si="2"/>
        <v>3213.6</v>
      </c>
      <c r="J17" s="21">
        <f t="shared" si="2"/>
        <v>0</v>
      </c>
      <c r="K17" s="21">
        <f t="shared" si="2"/>
        <v>0</v>
      </c>
      <c r="L17" s="21">
        <f t="shared" si="2"/>
        <v>118.56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11943.36</v>
      </c>
    </row>
    <row r="18" spans="1:36" s="31" customFormat="1" x14ac:dyDescent="0.25">
      <c r="A18" s="29" t="s">
        <v>23</v>
      </c>
      <c r="B18" s="32">
        <v>394</v>
      </c>
      <c r="C18" s="32">
        <v>106</v>
      </c>
      <c r="D18" s="32">
        <v>45</v>
      </c>
      <c r="E18" s="32">
        <v>110</v>
      </c>
      <c r="F18" s="32">
        <v>111</v>
      </c>
      <c r="G18" s="32">
        <v>230</v>
      </c>
      <c r="H18" s="32">
        <v>335</v>
      </c>
      <c r="I18" s="32">
        <v>254</v>
      </c>
      <c r="J18" s="32"/>
      <c r="K18" s="32"/>
      <c r="L18" s="32">
        <v>21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1606</v>
      </c>
      <c r="AJ18" s="67"/>
    </row>
    <row r="19" spans="1:36" customFormat="1" x14ac:dyDescent="0.25">
      <c r="A19" s="45" t="s">
        <v>27</v>
      </c>
      <c r="B19" s="21">
        <f>B18*$B$9</f>
        <v>2434.92</v>
      </c>
      <c r="C19" s="21">
        <f t="shared" ref="C19:L19" si="5">C18*$B$9</f>
        <v>655.07999999999993</v>
      </c>
      <c r="D19" s="21">
        <f t="shared" si="5"/>
        <v>278.09999999999997</v>
      </c>
      <c r="E19" s="21">
        <f t="shared" si="5"/>
        <v>679.8</v>
      </c>
      <c r="F19" s="21">
        <f t="shared" si="5"/>
        <v>685.98</v>
      </c>
      <c r="G19" s="21">
        <f t="shared" si="5"/>
        <v>1421.3999999999999</v>
      </c>
      <c r="H19" s="21">
        <f t="shared" si="5"/>
        <v>2070.2999999999997</v>
      </c>
      <c r="I19" s="21">
        <f t="shared" si="5"/>
        <v>1569.72</v>
      </c>
      <c r="J19" s="21">
        <f t="shared" si="5"/>
        <v>0</v>
      </c>
      <c r="K19" s="21">
        <f t="shared" si="5"/>
        <v>0</v>
      </c>
      <c r="L19" s="21">
        <f t="shared" si="5"/>
        <v>129.78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9925.0799999999981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394</v>
      </c>
      <c r="C22" s="19">
        <f t="shared" ref="C22:L22" si="11">+C16+C18+C20</f>
        <v>106</v>
      </c>
      <c r="D22" s="19">
        <f t="shared" si="11"/>
        <v>45</v>
      </c>
      <c r="E22" s="19">
        <f t="shared" si="11"/>
        <v>631</v>
      </c>
      <c r="F22" s="19">
        <f t="shared" si="11"/>
        <v>395</v>
      </c>
      <c r="G22" s="19">
        <f t="shared" si="11"/>
        <v>450</v>
      </c>
      <c r="H22" s="19">
        <f t="shared" si="11"/>
        <v>690</v>
      </c>
      <c r="I22" s="19">
        <f t="shared" si="11"/>
        <v>769</v>
      </c>
      <c r="J22" s="19">
        <f t="shared" si="11"/>
        <v>0</v>
      </c>
      <c r="K22" s="19">
        <f t="shared" si="11"/>
        <v>0</v>
      </c>
      <c r="L22" s="19">
        <f t="shared" si="11"/>
        <v>40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3520</v>
      </c>
    </row>
    <row r="23" spans="1:36" customFormat="1" x14ac:dyDescent="0.25">
      <c r="A23" s="46" t="s">
        <v>26</v>
      </c>
      <c r="B23" s="18">
        <f>+B17+B19+B21</f>
        <v>2434.92</v>
      </c>
      <c r="C23" s="18">
        <f t="shared" ref="C23:L23" si="14">+C17+C19+C21</f>
        <v>655.07999999999993</v>
      </c>
      <c r="D23" s="18">
        <f t="shared" si="14"/>
        <v>278.09999999999997</v>
      </c>
      <c r="E23" s="18">
        <f t="shared" si="14"/>
        <v>3930.84</v>
      </c>
      <c r="F23" s="18">
        <f t="shared" si="14"/>
        <v>2458.1400000000003</v>
      </c>
      <c r="G23" s="18">
        <f t="shared" si="14"/>
        <v>2794.2</v>
      </c>
      <c r="H23" s="18">
        <f t="shared" si="14"/>
        <v>4285.5</v>
      </c>
      <c r="I23" s="18">
        <f t="shared" si="14"/>
        <v>4783.32</v>
      </c>
      <c r="J23" s="18">
        <f t="shared" si="14"/>
        <v>0</v>
      </c>
      <c r="K23" s="18">
        <f t="shared" si="14"/>
        <v>0</v>
      </c>
      <c r="L23" s="18">
        <f t="shared" si="14"/>
        <v>248.34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21868.440000000002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>
        <v>83.9</v>
      </c>
      <c r="H32" s="35"/>
      <c r="I32" s="35">
        <v>33.549999999999997</v>
      </c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117.45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523.53600000000006</v>
      </c>
      <c r="H33" s="21">
        <f t="shared" si="30"/>
        <v>0</v>
      </c>
      <c r="I33" s="21">
        <f t="shared" si="30"/>
        <v>209.35199999999998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732.88800000000003</v>
      </c>
    </row>
    <row r="34" spans="1:34" x14ac:dyDescent="0.25">
      <c r="A34" s="13" t="s">
        <v>36</v>
      </c>
      <c r="B34" s="37"/>
      <c r="C34" s="37"/>
      <c r="D34" s="37"/>
      <c r="E34" s="37"/>
      <c r="F34" s="37">
        <v>29.7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29.7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183.54599999999999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183.54599999999999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29.7</v>
      </c>
      <c r="G38" s="19">
        <f t="shared" si="39"/>
        <v>83.9</v>
      </c>
      <c r="H38" s="19">
        <f t="shared" si="39"/>
        <v>0</v>
      </c>
      <c r="I38" s="19">
        <f t="shared" si="39"/>
        <v>33.549999999999997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147.15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183.54599999999999</v>
      </c>
      <c r="G39" s="18">
        <f t="shared" si="42"/>
        <v>523.53600000000006</v>
      </c>
      <c r="H39" s="18">
        <f t="shared" si="42"/>
        <v>0</v>
      </c>
      <c r="I39" s="18">
        <f t="shared" si="42"/>
        <v>209.35199999999998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916.43400000000008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>
        <v>54.61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54.61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340.76640000000003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340.76640000000003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54.61</v>
      </c>
      <c r="H46" s="19">
        <f t="shared" si="54"/>
        <v>0</v>
      </c>
      <c r="I46" s="19">
        <f t="shared" si="54"/>
        <v>0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54.61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340.76640000000003</v>
      </c>
      <c r="H47" s="18">
        <f t="shared" si="57"/>
        <v>0</v>
      </c>
      <c r="I47" s="18">
        <f t="shared" si="57"/>
        <v>0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340.76640000000003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2969.34</v>
      </c>
      <c r="C49" s="43">
        <v>2362.73</v>
      </c>
      <c r="D49" s="43">
        <v>2104.62</v>
      </c>
      <c r="E49" s="43">
        <v>2469.25</v>
      </c>
      <c r="F49" s="43">
        <v>2948.43</v>
      </c>
      <c r="G49" s="43">
        <v>3980.74</v>
      </c>
      <c r="H49" s="43">
        <v>4170.5600000000004</v>
      </c>
      <c r="I49" s="43">
        <v>5020.29</v>
      </c>
      <c r="J49" s="43">
        <v>1879.91</v>
      </c>
      <c r="K49" s="43">
        <v>327.83</v>
      </c>
      <c r="L49" s="43">
        <v>312.97000000000003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28546.670000000006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2.5</v>
      </c>
      <c r="C53" s="43">
        <v>44.01</v>
      </c>
      <c r="D53" s="43">
        <v>242.22</v>
      </c>
      <c r="E53" s="43">
        <v>430.4</v>
      </c>
      <c r="F53" s="43">
        <v>1656.59</v>
      </c>
      <c r="G53" s="43">
        <v>279.16000000000003</v>
      </c>
      <c r="H53" s="43"/>
      <c r="I53" s="43"/>
      <c r="J53" s="43"/>
      <c r="K53" s="43"/>
      <c r="L53" s="43">
        <v>33.96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2688.8399999999997</v>
      </c>
    </row>
    <row r="54" spans="1:34" x14ac:dyDescent="0.25">
      <c r="A54" s="17" t="s">
        <v>114</v>
      </c>
      <c r="B54" s="43"/>
      <c r="C54" s="43">
        <v>29.39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29.39</v>
      </c>
    </row>
    <row r="55" spans="1:34" x14ac:dyDescent="0.25">
      <c r="A55" s="17" t="s">
        <v>52</v>
      </c>
      <c r="B55" s="43">
        <v>5.81</v>
      </c>
      <c r="C55" s="43">
        <v>43.03</v>
      </c>
      <c r="D55" s="43"/>
      <c r="E55" s="43"/>
      <c r="F55" s="43">
        <v>124.81</v>
      </c>
      <c r="G55" s="43">
        <v>99.69</v>
      </c>
      <c r="H55" s="43"/>
      <c r="I55" s="43">
        <v>36.04</v>
      </c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309.38000000000005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5412.5700000000006</v>
      </c>
      <c r="C64" s="51">
        <f t="shared" ref="C64:AG64" si="61">+C15+C23+C31+C39+C47+C48+C49+C50+C51+C52+C53+C54+C55+C56+C57+C58+C59+C60+C61+C62+C63</f>
        <v>4832.24</v>
      </c>
      <c r="D64" s="51">
        <f t="shared" si="61"/>
        <v>2637.9399999999996</v>
      </c>
      <c r="E64" s="51">
        <f t="shared" si="61"/>
        <v>7043.49</v>
      </c>
      <c r="F64" s="51">
        <f t="shared" si="61"/>
        <v>7442.5160000000005</v>
      </c>
      <c r="G64" s="51">
        <f t="shared" si="61"/>
        <v>8568.5924000000014</v>
      </c>
      <c r="H64" s="51">
        <f t="shared" si="61"/>
        <v>8456.0600000000013</v>
      </c>
      <c r="I64" s="51">
        <f t="shared" si="61"/>
        <v>10232.002</v>
      </c>
      <c r="J64" s="51">
        <f t="shared" si="61"/>
        <v>2311.91</v>
      </c>
      <c r="K64" s="51">
        <f t="shared" si="61"/>
        <v>394.33</v>
      </c>
      <c r="L64" s="51">
        <f t="shared" si="61"/>
        <v>595.2700000000001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57926.920399999995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3 D</v>
      </c>
      <c r="D66" s="53" t="str">
        <f t="shared" ref="D66:AG66" si="62">D11</f>
        <v>CAJA 4 D</v>
      </c>
      <c r="E66" s="53" t="str">
        <f t="shared" si="62"/>
        <v>CAJA 2 N</v>
      </c>
      <c r="F66" s="53" t="str">
        <f t="shared" si="62"/>
        <v>CAJA 3 N</v>
      </c>
      <c r="G66" s="53" t="str">
        <f t="shared" si="62"/>
        <v>CAJA 4 N</v>
      </c>
      <c r="H66" s="53" t="str">
        <f t="shared" si="62"/>
        <v>CAJA 5 N</v>
      </c>
      <c r="I66" s="53" t="str">
        <f t="shared" si="62"/>
        <v>CAJA 6 N</v>
      </c>
      <c r="J66" s="53" t="str">
        <f t="shared" si="62"/>
        <v>CAJA 7 N</v>
      </c>
      <c r="K66" s="53" t="str">
        <f t="shared" si="62"/>
        <v>CAJA 12 N</v>
      </c>
      <c r="L66" s="53" t="str">
        <f t="shared" si="62"/>
        <v>CAJA 14 N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5408.24</v>
      </c>
      <c r="C67" s="55">
        <f t="shared" ref="C67:L67" si="63">C12</f>
        <v>4825.5200000000004</v>
      </c>
      <c r="D67" s="55">
        <f t="shared" si="63"/>
        <v>2637.98</v>
      </c>
      <c r="E67" s="55">
        <f t="shared" si="63"/>
        <v>7036.95</v>
      </c>
      <c r="F67" s="55">
        <f t="shared" si="63"/>
        <v>7384.84</v>
      </c>
      <c r="G67" s="55">
        <f t="shared" si="63"/>
        <v>8556.75</v>
      </c>
      <c r="H67" s="55">
        <f t="shared" si="63"/>
        <v>8360.1200000000008</v>
      </c>
      <c r="I67" s="55">
        <f t="shared" si="63"/>
        <v>10231.49</v>
      </c>
      <c r="J67" s="55">
        <f t="shared" si="63"/>
        <v>2310.31</v>
      </c>
      <c r="K67" s="55">
        <f t="shared" si="63"/>
        <v>394.02</v>
      </c>
      <c r="L67" s="55">
        <f t="shared" si="63"/>
        <v>588.49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57734.709999999992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5408.24</v>
      </c>
      <c r="C69" s="57">
        <f t="shared" ref="C69:L69" si="67">+C67+C68</f>
        <v>4825.5200000000004</v>
      </c>
      <c r="D69" s="57">
        <f t="shared" si="67"/>
        <v>2637.98</v>
      </c>
      <c r="E69" s="57">
        <f t="shared" si="67"/>
        <v>7036.95</v>
      </c>
      <c r="F69" s="57">
        <f t="shared" si="67"/>
        <v>7384.84</v>
      </c>
      <c r="G69" s="57">
        <f t="shared" si="67"/>
        <v>8556.75</v>
      </c>
      <c r="H69" s="57">
        <f t="shared" si="67"/>
        <v>8360.1200000000008</v>
      </c>
      <c r="I69" s="57">
        <f t="shared" si="67"/>
        <v>10231.49</v>
      </c>
      <c r="J69" s="57">
        <f t="shared" si="67"/>
        <v>2310.31</v>
      </c>
      <c r="K69" s="57">
        <f t="shared" si="67"/>
        <v>394.02</v>
      </c>
      <c r="L69" s="57">
        <f t="shared" si="67"/>
        <v>588.49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57734.709999999992</v>
      </c>
    </row>
    <row r="70" spans="1:34" customFormat="1" ht="15" customHeight="1" x14ac:dyDescent="0.25">
      <c r="A70" s="56" t="s">
        <v>95</v>
      </c>
      <c r="B70" s="55">
        <f t="shared" ref="B70:L70" si="69">+B64-B69</f>
        <v>4.3300000000008367</v>
      </c>
      <c r="C70" s="55">
        <f t="shared" si="69"/>
        <v>6.7199999999993452</v>
      </c>
      <c r="D70" s="55">
        <f t="shared" si="69"/>
        <v>-4.0000000000418368E-2</v>
      </c>
      <c r="E70" s="55">
        <f t="shared" si="69"/>
        <v>6.5399999999999636</v>
      </c>
      <c r="F70" s="55">
        <f t="shared" si="69"/>
        <v>57.676000000000386</v>
      </c>
      <c r="G70" s="55">
        <f t="shared" si="69"/>
        <v>11.842400000001362</v>
      </c>
      <c r="H70" s="55">
        <f t="shared" si="69"/>
        <v>95.940000000000509</v>
      </c>
      <c r="I70" s="55">
        <f t="shared" si="69"/>
        <v>0.51200000000062573</v>
      </c>
      <c r="J70" s="55">
        <f t="shared" si="69"/>
        <v>1.5999999999999091</v>
      </c>
      <c r="K70" s="55">
        <f t="shared" si="69"/>
        <v>0.31000000000000227</v>
      </c>
      <c r="L70" s="55">
        <f t="shared" si="69"/>
        <v>6.7800000000000864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192.21040000000261</v>
      </c>
    </row>
    <row r="71" spans="1:34" ht="101.25" customHeight="1" x14ac:dyDescent="0.25">
      <c r="A71" s="74" t="s">
        <v>96</v>
      </c>
      <c r="B71" s="14" t="s">
        <v>124</v>
      </c>
      <c r="C71" s="14"/>
      <c r="D71" s="14"/>
      <c r="E71" s="14"/>
      <c r="F71" s="14" t="s">
        <v>125</v>
      </c>
      <c r="G71" s="14" t="s">
        <v>126</v>
      </c>
      <c r="H71" s="14" t="s">
        <v>127</v>
      </c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C44" activePane="bottomRight" state="frozen"/>
      <selection pane="topRight" activeCell="B1" sqref="B1"/>
      <selection pane="bottomLeft" activeCell="A5" sqref="A5"/>
      <selection pane="bottomRight" activeCell="I50" sqref="I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 t="s">
        <v>130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>
        <v>6.2</v>
      </c>
    </row>
    <row r="9" spans="1:36" x14ac:dyDescent="0.25">
      <c r="A9" s="1" t="s">
        <v>22</v>
      </c>
      <c r="B9" s="23">
        <v>6.18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70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3269.35</v>
      </c>
      <c r="C12" s="25">
        <v>3832.67</v>
      </c>
      <c r="D12" s="25">
        <v>655.67</v>
      </c>
      <c r="E12" s="25">
        <v>1065.26</v>
      </c>
      <c r="F12" s="25">
        <v>1522.3</v>
      </c>
      <c r="G12" s="25">
        <v>2852.77</v>
      </c>
      <c r="H12" s="25">
        <v>3062.09</v>
      </c>
      <c r="I12" s="25">
        <v>3625.29</v>
      </c>
      <c r="J12" s="25">
        <v>4662.92</v>
      </c>
      <c r="K12" s="25">
        <v>1816.65</v>
      </c>
      <c r="L12" s="25">
        <v>1817.53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28182.5</v>
      </c>
      <c r="AI12" s="25">
        <v>27907.72</v>
      </c>
      <c r="AJ12" s="66">
        <f>+AI12-AH12</f>
        <v>-274.77999999999884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>
        <v>12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12</v>
      </c>
      <c r="AI13" s="25"/>
      <c r="AJ13" s="66">
        <f>+AI13-AH13</f>
        <v>-12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83.5</v>
      </c>
      <c r="C15" s="22">
        <v>475</v>
      </c>
      <c r="D15" s="22">
        <v>21</v>
      </c>
      <c r="E15" s="22">
        <v>21.5</v>
      </c>
      <c r="F15" s="22">
        <v>171</v>
      </c>
      <c r="G15" s="22">
        <v>188.5</v>
      </c>
      <c r="H15" s="22">
        <v>43.5</v>
      </c>
      <c r="I15" s="22">
        <v>373.5</v>
      </c>
      <c r="J15" s="22">
        <v>218.5</v>
      </c>
      <c r="K15" s="22">
        <v>20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1616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114</v>
      </c>
      <c r="H16" s="30">
        <v>182</v>
      </c>
      <c r="I16" s="30">
        <v>127</v>
      </c>
      <c r="J16" s="30">
        <v>216</v>
      </c>
      <c r="K16" s="30">
        <v>73</v>
      </c>
      <c r="L16" s="30">
        <v>72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784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711.36</v>
      </c>
      <c r="H17" s="21">
        <f t="shared" si="2"/>
        <v>1135.68</v>
      </c>
      <c r="I17" s="21">
        <f t="shared" si="2"/>
        <v>792.48</v>
      </c>
      <c r="J17" s="21">
        <f t="shared" si="2"/>
        <v>1347.8400000000001</v>
      </c>
      <c r="K17" s="21">
        <f t="shared" si="2"/>
        <v>455.52000000000004</v>
      </c>
      <c r="L17" s="21">
        <f t="shared" si="2"/>
        <v>449.28000000000003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4892.16</v>
      </c>
    </row>
    <row r="18" spans="1:36" s="31" customFormat="1" x14ac:dyDescent="0.25">
      <c r="A18" s="29" t="s">
        <v>23</v>
      </c>
      <c r="B18" s="32">
        <v>150</v>
      </c>
      <c r="C18" s="32">
        <v>205</v>
      </c>
      <c r="D18" s="32">
        <v>30</v>
      </c>
      <c r="E18" s="32">
        <v>55</v>
      </c>
      <c r="F18" s="32">
        <v>92</v>
      </c>
      <c r="G18" s="32">
        <v>33</v>
      </c>
      <c r="H18" s="32">
        <v>105</v>
      </c>
      <c r="I18" s="32">
        <v>57</v>
      </c>
      <c r="J18" s="32">
        <v>60</v>
      </c>
      <c r="K18" s="32">
        <v>20</v>
      </c>
      <c r="L18" s="32">
        <v>59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866</v>
      </c>
      <c r="AJ18" s="67"/>
    </row>
    <row r="19" spans="1:36" customFormat="1" x14ac:dyDescent="0.25">
      <c r="A19" s="45" t="s">
        <v>27</v>
      </c>
      <c r="B19" s="21">
        <f>B18*$B$9</f>
        <v>927</v>
      </c>
      <c r="C19" s="21">
        <f t="shared" ref="C19:AG19" si="3">C18*$B$9</f>
        <v>1266.8999999999999</v>
      </c>
      <c r="D19" s="21">
        <f t="shared" si="3"/>
        <v>185.39999999999998</v>
      </c>
      <c r="E19" s="21">
        <f t="shared" si="3"/>
        <v>339.9</v>
      </c>
      <c r="F19" s="21">
        <f t="shared" si="3"/>
        <v>568.55999999999995</v>
      </c>
      <c r="G19" s="21">
        <f t="shared" si="3"/>
        <v>203.94</v>
      </c>
      <c r="H19" s="21">
        <f t="shared" si="3"/>
        <v>648.9</v>
      </c>
      <c r="I19" s="21">
        <f t="shared" si="3"/>
        <v>352.26</v>
      </c>
      <c r="J19" s="21">
        <f t="shared" si="3"/>
        <v>370.79999999999995</v>
      </c>
      <c r="K19" s="21">
        <f t="shared" si="3"/>
        <v>123.6</v>
      </c>
      <c r="L19" s="21">
        <f t="shared" si="3"/>
        <v>364.62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5351.88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150</v>
      </c>
      <c r="C22" s="19">
        <f t="shared" ref="C22:AG23" si="5">+C16+C18+C20</f>
        <v>205</v>
      </c>
      <c r="D22" s="19">
        <f t="shared" si="5"/>
        <v>30</v>
      </c>
      <c r="E22" s="19">
        <f t="shared" si="5"/>
        <v>55</v>
      </c>
      <c r="F22" s="19">
        <f t="shared" si="5"/>
        <v>92</v>
      </c>
      <c r="G22" s="19">
        <f t="shared" si="5"/>
        <v>147</v>
      </c>
      <c r="H22" s="19">
        <f t="shared" si="5"/>
        <v>287</v>
      </c>
      <c r="I22" s="19">
        <f t="shared" si="5"/>
        <v>184</v>
      </c>
      <c r="J22" s="19">
        <f t="shared" si="5"/>
        <v>276</v>
      </c>
      <c r="K22" s="19">
        <f t="shared" si="5"/>
        <v>93</v>
      </c>
      <c r="L22" s="19">
        <f t="shared" si="5"/>
        <v>131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1650</v>
      </c>
    </row>
    <row r="23" spans="1:36" customFormat="1" x14ac:dyDescent="0.25">
      <c r="A23" s="46" t="s">
        <v>26</v>
      </c>
      <c r="B23" s="18">
        <f>+B17+B19+B21</f>
        <v>927</v>
      </c>
      <c r="C23" s="18">
        <f t="shared" si="5"/>
        <v>1266.8999999999999</v>
      </c>
      <c r="D23" s="18">
        <f t="shared" si="5"/>
        <v>185.39999999999998</v>
      </c>
      <c r="E23" s="18">
        <f t="shared" si="5"/>
        <v>339.9</v>
      </c>
      <c r="F23" s="18">
        <f t="shared" si="5"/>
        <v>568.55999999999995</v>
      </c>
      <c r="G23" s="18">
        <f t="shared" si="5"/>
        <v>915.3</v>
      </c>
      <c r="H23" s="18">
        <f t="shared" si="5"/>
        <v>1784.58</v>
      </c>
      <c r="I23" s="18">
        <f t="shared" si="5"/>
        <v>1144.74</v>
      </c>
      <c r="J23" s="18">
        <f t="shared" si="5"/>
        <v>1718.64</v>
      </c>
      <c r="K23" s="18">
        <f t="shared" si="5"/>
        <v>579.12</v>
      </c>
      <c r="L23" s="18">
        <f t="shared" si="5"/>
        <v>813.90000000000009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10244.039999999999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>
        <v>20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20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124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124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20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124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124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>
        <v>14.09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14.09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87.0762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87.0762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14.09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14.09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87.0762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87.0762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2044.14</v>
      </c>
      <c r="C49" s="43">
        <v>1911.6</v>
      </c>
      <c r="D49" s="43">
        <v>182.59</v>
      </c>
      <c r="E49" s="43">
        <v>700.18</v>
      </c>
      <c r="F49" s="43">
        <v>542.02</v>
      </c>
      <c r="G49" s="43">
        <v>1248.78</v>
      </c>
      <c r="H49" s="43">
        <v>1027.1400000000001</v>
      </c>
      <c r="I49" s="43">
        <v>1558.27</v>
      </c>
      <c r="J49" s="43"/>
      <c r="K49" s="43">
        <v>1043.24</v>
      </c>
      <c r="L49" s="43">
        <v>590.02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10847.980000000001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2</v>
      </c>
      <c r="C52" s="43"/>
      <c r="D52" s="43"/>
      <c r="E52" s="43"/>
      <c r="F52" s="43"/>
      <c r="G52" s="43">
        <v>21.76</v>
      </c>
      <c r="H52" s="43">
        <v>17.03</v>
      </c>
      <c r="I52" s="43"/>
      <c r="J52" s="43">
        <v>2442.3000000000002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2483.09</v>
      </c>
    </row>
    <row r="53" spans="1:34" x14ac:dyDescent="0.25">
      <c r="A53" s="17" t="s">
        <v>18</v>
      </c>
      <c r="B53" s="43">
        <v>218.29</v>
      </c>
      <c r="C53" s="43">
        <v>150.38</v>
      </c>
      <c r="D53" s="43">
        <v>15.47</v>
      </c>
      <c r="E53" s="43"/>
      <c r="F53" s="43">
        <v>245.75</v>
      </c>
      <c r="G53" s="43">
        <v>232.72</v>
      </c>
      <c r="H53" s="43">
        <v>194.17</v>
      </c>
      <c r="I53" s="43">
        <v>319.64999999999998</v>
      </c>
      <c r="J53" s="43">
        <v>285.48</v>
      </c>
      <c r="K53" s="43"/>
      <c r="L53" s="43">
        <v>234.21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1896.12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>
        <v>40.869999999999997</v>
      </c>
      <c r="H54" s="43"/>
      <c r="I54" s="43">
        <v>116.13</v>
      </c>
      <c r="J54" s="43"/>
      <c r="K54" s="43">
        <v>89.34</v>
      </c>
      <c r="L54" s="43">
        <v>17.45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263.79000000000002</v>
      </c>
    </row>
    <row r="55" spans="1:34" x14ac:dyDescent="0.25">
      <c r="A55" s="17" t="s">
        <v>52</v>
      </c>
      <c r="B55" s="43">
        <v>0</v>
      </c>
      <c r="C55" s="43">
        <v>32.619999999999997</v>
      </c>
      <c r="D55" s="43">
        <v>251.61</v>
      </c>
      <c r="E55" s="43">
        <v>4.5599999999999996</v>
      </c>
      <c r="F55" s="43"/>
      <c r="G55" s="43">
        <v>124.56</v>
      </c>
      <c r="H55" s="43"/>
      <c r="I55" s="43"/>
      <c r="J55" s="43"/>
      <c r="K55" s="43"/>
      <c r="L55" s="43">
        <v>211.58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624.93000000000006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>
        <v>80.790000000000006</v>
      </c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80.790000000000006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3274.9300000000003</v>
      </c>
      <c r="C64" s="51">
        <f t="shared" ref="C64:AG64" si="21">+C15+C23+C31+C39+C47+C48+C49+C50+C51+C52+C53+C54+C55+C56+C57+C58+C59+C60+C61+C62+C63</f>
        <v>3836.5</v>
      </c>
      <c r="D64" s="51">
        <f t="shared" si="21"/>
        <v>656.07</v>
      </c>
      <c r="E64" s="51">
        <f t="shared" si="21"/>
        <v>1066.1399999999999</v>
      </c>
      <c r="F64" s="51">
        <f t="shared" si="21"/>
        <v>1527.33</v>
      </c>
      <c r="G64" s="51">
        <f t="shared" si="21"/>
        <v>2853.2799999999997</v>
      </c>
      <c r="H64" s="51">
        <f t="shared" si="21"/>
        <v>3066.4200000000005</v>
      </c>
      <c r="I64" s="51">
        <f t="shared" si="21"/>
        <v>3636.2900000000004</v>
      </c>
      <c r="J64" s="51">
        <f t="shared" si="21"/>
        <v>4664.92</v>
      </c>
      <c r="K64" s="51">
        <f t="shared" si="21"/>
        <v>1818.7762</v>
      </c>
      <c r="L64" s="51">
        <f t="shared" si="21"/>
        <v>1867.16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28267.816199999997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N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8 N</v>
      </c>
      <c r="L66" s="53" t="str">
        <f t="shared" si="22"/>
        <v>CAJA 9 N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3269.35</v>
      </c>
      <c r="C67" s="55">
        <f t="shared" ref="C67:L67" si="23">C12</f>
        <v>3832.67</v>
      </c>
      <c r="D67" s="55">
        <f t="shared" si="23"/>
        <v>655.67</v>
      </c>
      <c r="E67" s="55">
        <f t="shared" si="23"/>
        <v>1065.26</v>
      </c>
      <c r="F67" s="55">
        <f t="shared" si="23"/>
        <v>1522.3</v>
      </c>
      <c r="G67" s="55">
        <f t="shared" si="23"/>
        <v>2852.77</v>
      </c>
      <c r="H67" s="55">
        <f t="shared" si="23"/>
        <v>3062.09</v>
      </c>
      <c r="I67" s="55">
        <f t="shared" si="23"/>
        <v>3625.29</v>
      </c>
      <c r="J67" s="55">
        <f t="shared" si="23"/>
        <v>4662.92</v>
      </c>
      <c r="K67" s="55">
        <f t="shared" si="23"/>
        <v>1816.65</v>
      </c>
      <c r="L67" s="55">
        <f t="shared" si="23"/>
        <v>1817.53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28182.5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12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3269.35</v>
      </c>
      <c r="C69" s="57">
        <f t="shared" ref="C69:AG69" si="25">+C67+C68</f>
        <v>3832.67</v>
      </c>
      <c r="D69" s="57">
        <f t="shared" si="25"/>
        <v>655.67</v>
      </c>
      <c r="E69" s="57">
        <f t="shared" si="25"/>
        <v>1065.26</v>
      </c>
      <c r="F69" s="57">
        <f t="shared" si="25"/>
        <v>1522.3</v>
      </c>
      <c r="G69" s="57">
        <f t="shared" si="25"/>
        <v>2852.77</v>
      </c>
      <c r="H69" s="57">
        <f t="shared" si="25"/>
        <v>3062.09</v>
      </c>
      <c r="I69" s="57">
        <f t="shared" si="25"/>
        <v>3637.29</v>
      </c>
      <c r="J69" s="57">
        <f t="shared" si="25"/>
        <v>4662.92</v>
      </c>
      <c r="K69" s="57">
        <f t="shared" si="25"/>
        <v>1816.65</v>
      </c>
      <c r="L69" s="57">
        <f t="shared" si="25"/>
        <v>1817.53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28194.5</v>
      </c>
    </row>
    <row r="70" spans="1:34" customFormat="1" ht="15" customHeight="1" x14ac:dyDescent="0.25">
      <c r="A70" s="56" t="s">
        <v>95</v>
      </c>
      <c r="B70" s="55">
        <f t="shared" ref="B70:AG70" si="26">+B64-B69</f>
        <v>5.580000000000382</v>
      </c>
      <c r="C70" s="55">
        <f t="shared" si="26"/>
        <v>3.8299999999999272</v>
      </c>
      <c r="D70" s="55">
        <f t="shared" si="26"/>
        <v>0.40000000000009095</v>
      </c>
      <c r="E70" s="55">
        <f t="shared" si="26"/>
        <v>0.87999999999988177</v>
      </c>
      <c r="F70" s="55">
        <f t="shared" si="26"/>
        <v>5.0299999999999727</v>
      </c>
      <c r="G70" s="55">
        <f t="shared" si="26"/>
        <v>0.50999999999976353</v>
      </c>
      <c r="H70" s="55">
        <f t="shared" si="26"/>
        <v>4.330000000000382</v>
      </c>
      <c r="I70" s="55">
        <f t="shared" si="26"/>
        <v>-0.99999999999954525</v>
      </c>
      <c r="J70" s="55">
        <f t="shared" si="26"/>
        <v>2</v>
      </c>
      <c r="K70" s="55">
        <f t="shared" si="26"/>
        <v>2.1261999999999261</v>
      </c>
      <c r="L70" s="55">
        <f t="shared" si="26"/>
        <v>49.630000000000109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73.31620000000089</v>
      </c>
    </row>
    <row r="71" spans="1:34" ht="112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 t="s">
        <v>131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60" sqref="AH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44795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/>
    </row>
    <row r="9" spans="1:36" x14ac:dyDescent="0.25">
      <c r="A9" s="1" t="s">
        <v>22</v>
      </c>
      <c r="B9" s="23">
        <v>6.18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1327.21</v>
      </c>
      <c r="C12" s="25">
        <v>2214.5100000000002</v>
      </c>
      <c r="D12" s="25">
        <v>1357.55</v>
      </c>
      <c r="E12" s="25">
        <v>1718.86</v>
      </c>
      <c r="F12" s="25">
        <v>678.8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7296.93</v>
      </c>
      <c r="AI12" s="25">
        <v>7223.52</v>
      </c>
      <c r="AJ12" s="66">
        <f>+AI12-AH12</f>
        <v>-73.409999999999854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233.5</v>
      </c>
      <c r="D15" s="22">
        <v>76.5</v>
      </c>
      <c r="E15" s="22">
        <v>104.5</v>
      </c>
      <c r="F15" s="22">
        <v>84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498.5</v>
      </c>
    </row>
    <row r="16" spans="1:36" s="31" customFormat="1" x14ac:dyDescent="0.25">
      <c r="A16" s="29" t="s">
        <v>20</v>
      </c>
      <c r="B16" s="30">
        <v>0</v>
      </c>
      <c r="C16" s="30">
        <v>155</v>
      </c>
      <c r="D16" s="30">
        <v>0</v>
      </c>
      <c r="E16" s="30">
        <v>85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240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967.2</v>
      </c>
      <c r="D17" s="21">
        <f t="shared" ref="D17:AG17" si="2">D16*$B$8</f>
        <v>0</v>
      </c>
      <c r="E17" s="21">
        <f t="shared" si="2"/>
        <v>530.4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1497.6</v>
      </c>
    </row>
    <row r="18" spans="1:36" s="31" customFormat="1" x14ac:dyDescent="0.25">
      <c r="A18" s="29" t="s">
        <v>23</v>
      </c>
      <c r="B18" s="32">
        <v>72</v>
      </c>
      <c r="C18" s="32">
        <v>20</v>
      </c>
      <c r="D18" s="32">
        <v>59</v>
      </c>
      <c r="E18" s="32">
        <v>30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181</v>
      </c>
      <c r="AJ18" s="67"/>
    </row>
    <row r="19" spans="1:36" customFormat="1" x14ac:dyDescent="0.25">
      <c r="A19" s="45" t="s">
        <v>27</v>
      </c>
      <c r="B19" s="21">
        <f>B18*$B$9</f>
        <v>444.96</v>
      </c>
      <c r="C19" s="21">
        <f t="shared" ref="C19:AG19" si="3">C18*$B$9</f>
        <v>123.6</v>
      </c>
      <c r="D19" s="21">
        <f t="shared" si="3"/>
        <v>364.62</v>
      </c>
      <c r="E19" s="21">
        <f t="shared" si="3"/>
        <v>185.39999999999998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1118.58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72</v>
      </c>
      <c r="C22" s="19">
        <f t="shared" ref="C22:AG23" si="5">+C16+C18+C20</f>
        <v>175</v>
      </c>
      <c r="D22" s="19">
        <f t="shared" si="5"/>
        <v>59</v>
      </c>
      <c r="E22" s="19">
        <f t="shared" si="5"/>
        <v>115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421</v>
      </c>
    </row>
    <row r="23" spans="1:36" customFormat="1" x14ac:dyDescent="0.25">
      <c r="A23" s="46" t="s">
        <v>26</v>
      </c>
      <c r="B23" s="18">
        <f>+B17+B19+B21</f>
        <v>444.96</v>
      </c>
      <c r="C23" s="18">
        <f t="shared" si="5"/>
        <v>1090.8</v>
      </c>
      <c r="D23" s="18">
        <f t="shared" si="5"/>
        <v>364.62</v>
      </c>
      <c r="E23" s="18">
        <f t="shared" si="5"/>
        <v>715.8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2616.1800000000003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>
        <v>16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16</v>
      </c>
    </row>
    <row r="35" spans="1:34" customFormat="1" x14ac:dyDescent="0.25">
      <c r="A35" s="45" t="s">
        <v>35</v>
      </c>
      <c r="B35" s="21">
        <f>B34*$B$9</f>
        <v>98.88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98.88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16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16</v>
      </c>
    </row>
    <row r="39" spans="1:34" customFormat="1" x14ac:dyDescent="0.25">
      <c r="A39" s="46" t="s">
        <v>42</v>
      </c>
      <c r="B39" s="18">
        <f>+B33+B35+B37</f>
        <v>98.88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98.88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785.51</v>
      </c>
      <c r="C49" s="43">
        <v>748.47</v>
      </c>
      <c r="D49" s="43">
        <v>745.49</v>
      </c>
      <c r="E49" s="43">
        <v>881.98</v>
      </c>
      <c r="F49" s="43">
        <v>570.95000000000005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3732.4000000000005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14.52</v>
      </c>
      <c r="C53" s="43">
        <v>151.33000000000001</v>
      </c>
      <c r="D53" s="43">
        <v>153.41</v>
      </c>
      <c r="E53" s="43">
        <v>21.18</v>
      </c>
      <c r="F53" s="43">
        <v>24.33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364.77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11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1343.87</v>
      </c>
      <c r="C64" s="51">
        <f t="shared" ref="C64:AG64" si="21">+C15+C23+C31+C39+C47+C48+C49+C50+C51+C52+C53+C54+C55+C56+C57+C58+C59+C60+C61+C62+C63</f>
        <v>2224.1</v>
      </c>
      <c r="D64" s="51">
        <f t="shared" si="21"/>
        <v>1351.0200000000002</v>
      </c>
      <c r="E64" s="51">
        <f t="shared" si="21"/>
        <v>1723.46</v>
      </c>
      <c r="F64" s="51">
        <f t="shared" si="21"/>
        <v>679.28000000000009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7321.73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1327.21</v>
      </c>
      <c r="C67" s="55">
        <f t="shared" ref="C67:L67" si="23">C12</f>
        <v>2214.5100000000002</v>
      </c>
      <c r="D67" s="55">
        <f t="shared" si="23"/>
        <v>1357.55</v>
      </c>
      <c r="E67" s="55">
        <f t="shared" si="23"/>
        <v>1718.86</v>
      </c>
      <c r="F67" s="55">
        <f t="shared" si="23"/>
        <v>678.8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7296.93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1327.21</v>
      </c>
      <c r="C69" s="57">
        <f t="shared" ref="C69:AG69" si="25">+C67+C68</f>
        <v>2214.5100000000002</v>
      </c>
      <c r="D69" s="57">
        <f t="shared" si="25"/>
        <v>1357.55</v>
      </c>
      <c r="E69" s="57">
        <f t="shared" si="25"/>
        <v>1718.86</v>
      </c>
      <c r="F69" s="57">
        <f t="shared" si="25"/>
        <v>678.8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7296.93</v>
      </c>
    </row>
    <row r="70" spans="1:34" customFormat="1" ht="15" customHeight="1" x14ac:dyDescent="0.25">
      <c r="A70" s="56" t="s">
        <v>95</v>
      </c>
      <c r="B70" s="55">
        <f t="shared" ref="B70:AG70" si="26">+B64-B69</f>
        <v>16.659999999999854</v>
      </c>
      <c r="C70" s="55">
        <f t="shared" si="26"/>
        <v>9.5899999999996908</v>
      </c>
      <c r="D70" s="55">
        <f t="shared" si="26"/>
        <v>-6.5299999999997453</v>
      </c>
      <c r="E70" s="55">
        <f t="shared" si="26"/>
        <v>4.6000000000001364</v>
      </c>
      <c r="F70" s="55">
        <f t="shared" si="26"/>
        <v>0.48000000000013188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24.800000000000068</v>
      </c>
    </row>
    <row r="71" spans="1:34" ht="95.25" customHeight="1" x14ac:dyDescent="0.25">
      <c r="A71" s="74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/>
    </row>
    <row r="9" spans="1:36" x14ac:dyDescent="0.25">
      <c r="A9" s="1" t="s">
        <v>22</v>
      </c>
      <c r="B9" s="23">
        <v>6.18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6129.37</v>
      </c>
      <c r="C12" s="25">
        <v>4051.54</v>
      </c>
      <c r="D12" s="25">
        <v>603.24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10784.15</v>
      </c>
      <c r="AI12" s="25">
        <v>10716.33</v>
      </c>
      <c r="AJ12" s="66">
        <f>+AI12-AH12</f>
        <v>-67.819999999999709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1315.5</v>
      </c>
      <c r="C15" s="22">
        <v>691.5</v>
      </c>
      <c r="D15" s="22">
        <v>149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2156</v>
      </c>
    </row>
    <row r="16" spans="1:36" s="31" customFormat="1" x14ac:dyDescent="0.25">
      <c r="A16" s="29" t="s">
        <v>20</v>
      </c>
      <c r="B16" s="30">
        <v>28</v>
      </c>
      <c r="C16" s="30">
        <v>20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48</v>
      </c>
      <c r="AJ16" s="67"/>
    </row>
    <row r="17" spans="1:36" customFormat="1" x14ac:dyDescent="0.25">
      <c r="A17" s="45" t="s">
        <v>27</v>
      </c>
      <c r="B17" s="21">
        <f>B16*$B$8</f>
        <v>174.72</v>
      </c>
      <c r="C17" s="21">
        <f>C16*$B$8</f>
        <v>124.80000000000001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299.52</v>
      </c>
    </row>
    <row r="18" spans="1:36" s="31" customFormat="1" x14ac:dyDescent="0.25">
      <c r="A18" s="29" t="s">
        <v>23</v>
      </c>
      <c r="B18" s="32">
        <v>183</v>
      </c>
      <c r="C18" s="32">
        <v>161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344</v>
      </c>
      <c r="AJ18" s="67"/>
    </row>
    <row r="19" spans="1:36" customFormat="1" x14ac:dyDescent="0.25">
      <c r="A19" s="45" t="s">
        <v>27</v>
      </c>
      <c r="B19" s="21">
        <f>B18*$B$9</f>
        <v>1130.94</v>
      </c>
      <c r="C19" s="21">
        <f t="shared" ref="C19:AG19" si="3">C18*$B$9</f>
        <v>994.9799999999999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2125.92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211</v>
      </c>
      <c r="C22" s="19">
        <f t="shared" ref="C22:AG23" si="5">+C16+C18+C20</f>
        <v>181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392</v>
      </c>
    </row>
    <row r="23" spans="1:36" customFormat="1" x14ac:dyDescent="0.25">
      <c r="A23" s="46" t="s">
        <v>26</v>
      </c>
      <c r="B23" s="18">
        <f>+B17+B19+B21</f>
        <v>1305.6600000000001</v>
      </c>
      <c r="C23" s="18">
        <f t="shared" si="5"/>
        <v>1119.78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2425.44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20.95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20.95</v>
      </c>
    </row>
    <row r="43" spans="1:34" customFormat="1" x14ac:dyDescent="0.25">
      <c r="A43" s="45" t="s">
        <v>44</v>
      </c>
      <c r="B43" s="21">
        <f>B42*$B$9</f>
        <v>129.471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129.471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20.95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20.95</v>
      </c>
    </row>
    <row r="47" spans="1:34" customFormat="1" x14ac:dyDescent="0.25">
      <c r="A47" s="46" t="s">
        <v>48</v>
      </c>
      <c r="B47" s="18">
        <f>+B41+B43+B45</f>
        <v>129.471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129.471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3149.54</v>
      </c>
      <c r="C49" s="43">
        <v>1947.78</v>
      </c>
      <c r="D49" s="43">
        <v>330.87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5428.19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230.41</v>
      </c>
      <c r="C53" s="43">
        <v>286.83</v>
      </c>
      <c r="D53" s="43">
        <v>124.51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641.75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2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6130.5810000000001</v>
      </c>
      <c r="C64" s="51">
        <f t="shared" ref="C64:AG64" si="21">+C15+C23+C31+C39+C47+C48+C49+C50+C51+C52+C53+C54+C55+C56+C57+C58+C59+C60+C61+C62+C63</f>
        <v>4047.89</v>
      </c>
      <c r="D64" s="51">
        <f t="shared" si="21"/>
        <v>604.38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10782.850999999999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6129.37</v>
      </c>
      <c r="C67" s="55">
        <f t="shared" ref="C67:L67" si="23">C12</f>
        <v>4051.54</v>
      </c>
      <c r="D67" s="55">
        <f t="shared" si="23"/>
        <v>603.24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10784.15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6129.37</v>
      </c>
      <c r="C69" s="57">
        <f t="shared" ref="C69:AG69" si="25">+C67+C68</f>
        <v>4051.54</v>
      </c>
      <c r="D69" s="57">
        <f t="shared" si="25"/>
        <v>603.24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10784.15</v>
      </c>
    </row>
    <row r="70" spans="1:34" customFormat="1" ht="15" customHeight="1" x14ac:dyDescent="0.25">
      <c r="A70" s="56" t="s">
        <v>95</v>
      </c>
      <c r="B70" s="55">
        <f t="shared" ref="B70:AG70" si="26">+B64-B69</f>
        <v>1.2110000000002401</v>
      </c>
      <c r="C70" s="55">
        <f t="shared" si="26"/>
        <v>-3.6500000000000909</v>
      </c>
      <c r="D70" s="55">
        <f t="shared" si="26"/>
        <v>1.1399999999999864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-1.2989999999998645</v>
      </c>
    </row>
    <row r="71" spans="1:34" ht="107.25" customHeight="1" x14ac:dyDescent="0.25">
      <c r="A71" s="74" t="s">
        <v>96</v>
      </c>
      <c r="B71" s="14"/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/>
    </row>
    <row r="9" spans="1:36" x14ac:dyDescent="0.25">
      <c r="A9" s="1" t="s">
        <v>22</v>
      </c>
      <c r="B9" s="23">
        <v>6.18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717.19</v>
      </c>
      <c r="C12" s="25">
        <v>1429.46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2146.65</v>
      </c>
      <c r="AI12" s="25">
        <v>2124.0500000000002</v>
      </c>
      <c r="AJ12" s="66">
        <f>+AI12-AH12</f>
        <v>-22.599999999999909</v>
      </c>
    </row>
    <row r="13" spans="1:36" ht="19.5" customHeight="1" x14ac:dyDescent="0.25">
      <c r="A13" s="24" t="s">
        <v>117</v>
      </c>
      <c r="B13" s="25">
        <v>22</v>
      </c>
      <c r="C13" s="25">
        <v>12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34</v>
      </c>
      <c r="AI13" s="25"/>
      <c r="AJ13" s="66">
        <f>+AI13-AH13</f>
        <v>-34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69</v>
      </c>
    </row>
    <row r="16" spans="1:36" s="31" customFormat="1" x14ac:dyDescent="0.25">
      <c r="A16" s="29" t="s">
        <v>20</v>
      </c>
      <c r="B16" s="30"/>
      <c r="C16" s="30">
        <v>16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16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99.84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99.84</v>
      </c>
    </row>
    <row r="18" spans="1:36" s="31" customFormat="1" x14ac:dyDescent="0.25">
      <c r="A18" s="29" t="s">
        <v>23</v>
      </c>
      <c r="B18" s="32">
        <v>42</v>
      </c>
      <c r="C18" s="32">
        <v>60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102</v>
      </c>
      <c r="AJ18" s="67"/>
    </row>
    <row r="19" spans="1:36" customFormat="1" x14ac:dyDescent="0.25">
      <c r="A19" s="45" t="s">
        <v>27</v>
      </c>
      <c r="B19" s="21">
        <f>B18*$B$9</f>
        <v>259.56</v>
      </c>
      <c r="C19" s="21">
        <f t="shared" ref="C19:AG19" si="3">C18*$B$9</f>
        <v>370.79999999999995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630.3599999999999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42</v>
      </c>
      <c r="C22" s="19">
        <f t="shared" ref="C22:AG23" si="5">+C16+C18+C20</f>
        <v>76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118</v>
      </c>
    </row>
    <row r="23" spans="1:36" customFormat="1" x14ac:dyDescent="0.25">
      <c r="A23" s="46" t="s">
        <v>26</v>
      </c>
      <c r="B23" s="18">
        <f>+B17+B19+B21</f>
        <v>259.56</v>
      </c>
      <c r="C23" s="18">
        <f t="shared" si="5"/>
        <v>470.64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730.2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10.18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10.18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63.523200000000003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63.523200000000003</v>
      </c>
    </row>
    <row r="42" spans="1:34" x14ac:dyDescent="0.25">
      <c r="A42" s="13" t="s">
        <v>45</v>
      </c>
      <c r="B42" s="37">
        <v>10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10</v>
      </c>
    </row>
    <row r="43" spans="1:34" customFormat="1" x14ac:dyDescent="0.25">
      <c r="A43" s="45" t="s">
        <v>44</v>
      </c>
      <c r="B43" s="21">
        <f>B42*$B$9</f>
        <v>61.8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61.8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10</v>
      </c>
      <c r="C46" s="19">
        <f t="shared" ref="C46:AG47" si="19">+C40+C42+C44</f>
        <v>10.18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20.18</v>
      </c>
    </row>
    <row r="47" spans="1:34" customFormat="1" x14ac:dyDescent="0.25">
      <c r="A47" s="46" t="s">
        <v>48</v>
      </c>
      <c r="B47" s="18">
        <f>+B41+B43+B45</f>
        <v>61.8</v>
      </c>
      <c r="C47" s="18">
        <f t="shared" si="19"/>
        <v>63.523200000000003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125.3232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346.55</v>
      </c>
      <c r="C49" s="43">
        <v>837.28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1183.83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4.5</v>
      </c>
      <c r="C53" s="43">
        <v>28.7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33.200000000000003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77.25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77.25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741.41000000000008</v>
      </c>
      <c r="C64" s="51">
        <f t="shared" ref="C64:AG64" si="21">+C15+C23+C31+C39+C47+C48+C49+C50+C51+C52+C53+C54+C55+C56+C57+C58+C59+C60+C61+C62+C63</f>
        <v>1477.3932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2218.8032000000003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717.19</v>
      </c>
      <c r="C67" s="55">
        <f t="shared" ref="C67:L67" si="23">C12</f>
        <v>1429.46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2146.65</v>
      </c>
    </row>
    <row r="68" spans="1:34" customFormat="1" x14ac:dyDescent="0.25">
      <c r="A68" s="56" t="s">
        <v>93</v>
      </c>
      <c r="B68" s="57">
        <f t="shared" ref="B68:AG68" si="24">+B13+B14</f>
        <v>22</v>
      </c>
      <c r="C68" s="57">
        <f t="shared" si="24"/>
        <v>12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34</v>
      </c>
    </row>
    <row r="69" spans="1:34" customFormat="1" x14ac:dyDescent="0.25">
      <c r="A69" s="56" t="s">
        <v>94</v>
      </c>
      <c r="B69" s="57">
        <f>+B67+B68</f>
        <v>739.19</v>
      </c>
      <c r="C69" s="57">
        <f t="shared" ref="C69:AG69" si="25">+C67+C68</f>
        <v>1441.46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2180.65</v>
      </c>
    </row>
    <row r="70" spans="1:34" customFormat="1" ht="15" customHeight="1" x14ac:dyDescent="0.25">
      <c r="A70" s="56" t="s">
        <v>95</v>
      </c>
      <c r="B70" s="55">
        <f t="shared" ref="B70:AG70" si="26">+B64-B69</f>
        <v>2.2200000000000273</v>
      </c>
      <c r="C70" s="55">
        <f t="shared" si="26"/>
        <v>35.933199999999943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38.15319999999997</v>
      </c>
    </row>
    <row r="71" spans="1:34" ht="102.75" customHeight="1" x14ac:dyDescent="0.25">
      <c r="A71" s="74" t="s">
        <v>96</v>
      </c>
      <c r="B71" s="14"/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6.24</v>
      </c>
      <c r="C8" s="1" t="s">
        <v>38</v>
      </c>
      <c r="D8" s="2"/>
    </row>
    <row r="9" spans="1:36" x14ac:dyDescent="0.25">
      <c r="A9" s="1" t="s">
        <v>22</v>
      </c>
      <c r="B9" s="23">
        <v>6.18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3217.06</v>
      </c>
      <c r="C12" s="25">
        <v>5570.86</v>
      </c>
      <c r="D12" s="25">
        <v>4323.95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13111.869999999999</v>
      </c>
      <c r="AI12" s="25">
        <v>13011.93</v>
      </c>
      <c r="AJ12" s="66">
        <f>+AI12-AH12</f>
        <v>-99.93999999999869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383</v>
      </c>
      <c r="C15" s="22">
        <v>943</v>
      </c>
      <c r="D15" s="22">
        <v>635.5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1961.5</v>
      </c>
    </row>
    <row r="16" spans="1:36" s="31" customFormat="1" x14ac:dyDescent="0.25">
      <c r="A16" s="29" t="s">
        <v>20</v>
      </c>
      <c r="B16" s="30"/>
      <c r="C16" s="30">
        <v>96</v>
      </c>
      <c r="D16" s="30">
        <v>143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239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599.04</v>
      </c>
      <c r="D17" s="21">
        <f t="shared" ref="D17:AG17" si="2">D16*$B$8</f>
        <v>892.32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1491.3600000000001</v>
      </c>
    </row>
    <row r="18" spans="1:36" s="31" customFormat="1" x14ac:dyDescent="0.25">
      <c r="A18" s="29" t="s">
        <v>23</v>
      </c>
      <c r="B18" s="32">
        <v>111</v>
      </c>
      <c r="C18" s="32">
        <v>126</v>
      </c>
      <c r="D18" s="32">
        <v>126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363</v>
      </c>
      <c r="AJ18" s="67"/>
    </row>
    <row r="19" spans="1:36" customFormat="1" x14ac:dyDescent="0.25">
      <c r="A19" s="45" t="s">
        <v>27</v>
      </c>
      <c r="B19" s="21">
        <f>B18*$B$9</f>
        <v>685.98</v>
      </c>
      <c r="C19" s="21">
        <f t="shared" ref="C19:AG19" si="3">C18*$B$9</f>
        <v>778.68</v>
      </c>
      <c r="D19" s="21">
        <f t="shared" si="3"/>
        <v>778.68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2243.3399999999997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111</v>
      </c>
      <c r="C22" s="19">
        <f t="shared" ref="C22:AG23" si="5">+C16+C18+C20</f>
        <v>222</v>
      </c>
      <c r="D22" s="19">
        <f t="shared" si="5"/>
        <v>269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602</v>
      </c>
    </row>
    <row r="23" spans="1:36" customFormat="1" x14ac:dyDescent="0.25">
      <c r="A23" s="46" t="s">
        <v>26</v>
      </c>
      <c r="B23" s="18">
        <f>+B17+B19+B21</f>
        <v>685.98</v>
      </c>
      <c r="C23" s="18">
        <f t="shared" si="5"/>
        <v>1377.7199999999998</v>
      </c>
      <c r="D23" s="18">
        <f t="shared" si="5"/>
        <v>1671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3734.7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2004.01</v>
      </c>
      <c r="C49" s="43">
        <v>3126.62</v>
      </c>
      <c r="D49" s="43">
        <v>1603.12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6733.75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55.8</v>
      </c>
      <c r="C53" s="43">
        <v>114.92</v>
      </c>
      <c r="D53" s="43">
        <v>418.94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589.66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91.89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91.89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3220.68</v>
      </c>
      <c r="C64" s="51">
        <f t="shared" ref="C64:AG64" si="21">+C15+C23+C31+C39+C47+C48+C49+C50+C51+C52+C53+C54+C55+C56+C57+C58+C59+C60+C61+C62+C63</f>
        <v>5562.26</v>
      </c>
      <c r="D64" s="51">
        <f t="shared" si="21"/>
        <v>4328.5599999999995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13111.5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3217.06</v>
      </c>
      <c r="C67" s="55">
        <f t="shared" ref="C67:L67" si="23">C12</f>
        <v>5570.86</v>
      </c>
      <c r="D67" s="55">
        <f t="shared" si="23"/>
        <v>4323.95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13111.869999999999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3217.06</v>
      </c>
      <c r="C69" s="57">
        <f t="shared" ref="C69:AG69" si="25">+C67+C68</f>
        <v>5570.86</v>
      </c>
      <c r="D69" s="57">
        <f t="shared" si="25"/>
        <v>4323.95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13111.869999999999</v>
      </c>
    </row>
    <row r="70" spans="1:34" customFormat="1" ht="15" customHeight="1" x14ac:dyDescent="0.25">
      <c r="A70" s="56" t="s">
        <v>95</v>
      </c>
      <c r="B70" s="55">
        <f t="shared" ref="B70:AG70" si="26">+B64-B69</f>
        <v>3.6199999999998909</v>
      </c>
      <c r="C70" s="55">
        <f t="shared" si="26"/>
        <v>-8.5999999999994543</v>
      </c>
      <c r="D70" s="55">
        <f t="shared" si="26"/>
        <v>4.6099999999996726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-0.36999999999989086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2022-08-24T13:34:19Z</dcterms:modified>
</cp:coreProperties>
</file>