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49"/>
  <c r="F11" i="145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U39" i="40"/>
  <c r="AG23" i="40"/>
  <c r="Y23" i="40"/>
  <c r="U23" i="40"/>
  <c r="AB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X70" i="40"/>
  <c r="V64" i="40"/>
  <c r="V70" i="40" s="1"/>
  <c r="Z64" i="40"/>
  <c r="Z70" i="40" s="1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G23" i="40" l="1"/>
  <c r="E23" i="40"/>
  <c r="L39" i="40"/>
  <c r="J39" i="40"/>
  <c r="H39" i="40"/>
  <c r="F39" i="40"/>
  <c r="K47" i="40"/>
  <c r="G47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<sst xmlns="http://schemas.openxmlformats.org/spreadsheetml/2006/main" count="746" uniqueCount="134">
  <si>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</si>
  <si>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</si>
  <si>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</si>
  <si>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</si>
  <si>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</si>
  <si>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</si>
  <si>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</si>
  <si>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</si>
  <si>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</si>
  <si>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</si>
  <si>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</si>
  <si>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</si>
  <si>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</si>
  <si>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</si>
  <si>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</si>
  <si>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</si>
  <si>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</si>
  <si>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</si>
  <si>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</si>
  <si>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</si>
  <si>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</si>
  <si>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</si>
  <si>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</si>
  <si>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</si>
  <si>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</si>
  <si>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</si>
  <si>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</si>
  <si>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</si>
  <si>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</si>
  <si>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</si>
  <si>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</si>
  <si>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</si>
  <si>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</si>
  <si>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</si>
  <si>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</si>
  <si>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</si>
  <si>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</si>
  <si>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</si>
  <si>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</si>
  <si>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</si>
  <si>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</si>
  <si>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</si>
  <si>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</si>
  <si>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</si>
  <si>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</si>
  <si>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</si>
  <si>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</si>
  <si>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</si>
  <si>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</si>
  <si>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</si>
  <si>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</si>
  <si>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</si>
  <si>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</si>
  <si>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</si>
  <si>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</si>
  <si>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</si>
  <si>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</si>
  <si>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</si>
  <si>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</si>
  <si>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</si>
  <si>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</si>
  <si>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</si>
  <si>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</si>
  <si>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</si>
  <si>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</si>
  <si>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</si>
  <si>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</si>
  <si>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</si>
  <si>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</si>
  <si>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</si>
  <si>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</si>
  <si>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</si>
  <si>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</si>
  <si>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</si>
  <si>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</si>
  <si>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</si>
  <si>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</si>
  <si>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</si>
  <si>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</si>
  <si>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</si>
  <si>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</si>
  <si>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</si>
  <si>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</si>
  <si>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</si>
  <si>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</si>
  <si>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</si>
  <si>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</si>
  <si>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</si>
  <si>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</si>
  <si>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</si>
  <si>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</si>
  <si>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</si>
  <si>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</si>
  <si>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</si>
  <si>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</si>
  <si>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</si>
  <si>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</si>
  <si>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</si>
  <si>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</si>
  <si>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</si>
  <si>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</si>
  <si>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</si>
  <si>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</si>
  <si>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</si>
  <si>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</si>
  <si>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</si>
  <si>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</si>
  <si>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</si>
  <si>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</si>
  <si>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</si>
  <si>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</si>
  <si>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</si>
  <si>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</si>
  <si>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</si>
  <si>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</si>
  <si>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</si>
  <si>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</si>
  <si>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</si>
  <si>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</si>
  <si>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</si>
  <si>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</si>
  <si>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</si>
  <si>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</si>
  <si>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98.50F/C</t>
  </si>
  <si>
    <t>64.50F/C</t>
  </si>
  <si>
    <t>22.00F/C</t>
  </si>
  <si>
    <t>FALTANTE DE 10$</t>
  </si>
  <si>
    <t>2.00F/C</t>
  </si>
  <si>
    <t>54.00F/C</t>
  </si>
  <si>
    <t>15.00F/C</t>
  </si>
  <si>
    <t xml:space="preserve">123.00F/C </t>
  </si>
  <si>
    <t>CUENTA COBRADA X</t>
  </si>
  <si>
    <t xml:space="preserve">FALTANTE EN EFECTIVO </t>
  </si>
  <si>
    <t>MENOS #4796 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</si>
</sst>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44067.71</v>
      </c>
      <c r="C2" s="43">
        <f>MODELO!AH12</f>
        <v>24617.320000000003</v>
      </c>
      <c r="D2" s="43">
        <f>EXQUISITECES!AH12</f>
        <v>7197.85</v>
      </c>
      <c r="E2" s="43">
        <f>HOYADA!AH12</f>
        <v>10520.6</v>
      </c>
      <c r="F2" s="43">
        <f>FARMASTOP!AH12</f>
        <v>1831.96</v>
      </c>
      <c r="G2" s="43">
        <f>BOCAS!AH12</f>
        <v>967.58999999999992</v>
      </c>
      <c r="H2" s="43">
        <f>LAGUNETICA!AH12</f>
        <v>15491.95</v>
      </c>
      <c r="I2" s="43">
        <f>SANANTONIO!AH12</f>
        <v>0</v>
      </c>
      <c r="J2" s="43">
        <f>SUM(B2:I2)</f>
        <v>104694.98000000001</v>
      </c>
    </row>
    <row r="3" spans="1:10" x14ac:dyDescent="0.25">
      <c r="A3" s="46" t="s">
        <v>0</v>
      </c>
      <c r="B3" s="43">
        <f>AUTOMERCADO!AH15</f>
        <v>862</v>
      </c>
      <c r="C3" s="43">
        <f>MODELO!AH15</f>
        <v>1314.5</v>
      </c>
      <c r="D3" s="43">
        <f>EXQUISITECES!AH15</f>
        <v>202.5</v>
      </c>
      <c r="E3" s="43">
        <f>HOYADA!AH15</f>
        <v>2519</v>
      </c>
      <c r="F3" s="43">
        <f>FARMASTOP!AH15</f>
        <v>156.9</v>
      </c>
      <c r="G3" s="43">
        <f>BOCAS!AH15</f>
        <v>77.5</v>
      </c>
      <c r="H3" s="43">
        <f>LAGUNETICA!AH15</f>
        <v>1355.5</v>
      </c>
      <c r="I3" s="43">
        <f>SANANTONIO!AH15</f>
        <v>0</v>
      </c>
      <c r="J3" s="43">
        <f t="shared" ref="J3:J52" si="0">SUM(B3:I3)</f>
        <v>6487.9</v>
      </c>
    </row>
    <row r="4" spans="1:10" x14ac:dyDescent="0.25">
      <c r="A4" s="73" t="s">
        <v>20</v>
      </c>
      <c r="B4" s="43">
        <f>AUTOMERCADO!AH16</f>
        <v>3817</v>
      </c>
      <c r="C4" s="43">
        <f>MODELO!AH16</f>
        <v>1518</v>
      </c>
      <c r="D4" s="43">
        <f>EXQUISITECES!AH16</f>
        <v>497</v>
      </c>
      <c r="E4" s="43">
        <f>HOYADA!AH16</f>
        <v>442</v>
      </c>
      <c r="F4" s="43">
        <f>FARMASTOP!AH16</f>
        <v>120</v>
      </c>
      <c r="G4" s="43">
        <f>BOCAS!AH16</f>
        <v>62</v>
      </c>
      <c r="H4" s="43">
        <f>LAGUNETICA!AH16</f>
        <v>695</v>
      </c>
      <c r="I4" s="43">
        <f>SANANTONIO!AH16</f>
        <v>0</v>
      </c>
      <c r="J4" s="43">
        <f t="shared" si="0"/>
        <v>7151</v>
      </c>
    </row>
    <row r="5" spans="1:10" x14ac:dyDescent="0.25">
      <c r="A5" s="46" t="s">
        <v>27</v>
      </c>
      <c r="B5" s="43">
        <f>AUTOMERCADO!AH17</f>
        <v>20878.989999999998</v>
      </c>
      <c r="C5" s="43">
        <f>MODELO!AH17</f>
        <v>8303.4600000000009</v>
      </c>
      <c r="D5" s="43">
        <f>EXQUISITECES!AH17</f>
        <v>2718.59</v>
      </c>
      <c r="E5" s="43">
        <f>HOYADA!AH17</f>
        <v>2417.7399999999998</v>
      </c>
      <c r="F5" s="43">
        <f>FARMASTOP!AH17</f>
        <v>656.4</v>
      </c>
      <c r="G5" s="43">
        <f>BOCAS!AH17</f>
        <v>339.14</v>
      </c>
      <c r="H5" s="43">
        <f>LAGUNETICA!AH17</f>
        <v>3801.6499999999996</v>
      </c>
      <c r="I5" s="43">
        <f>SANANTONIO!AH17</f>
        <v>0</v>
      </c>
      <c r="J5" s="43">
        <f t="shared" si="0"/>
        <v>39115.97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3817</v>
      </c>
      <c r="C10" s="43">
        <f>MODELO!AH22</f>
        <v>1518</v>
      </c>
      <c r="D10" s="43">
        <f>EXQUISITECES!AH22</f>
        <v>497</v>
      </c>
      <c r="E10" s="43">
        <f>HOYADA!AH22</f>
        <v>442</v>
      </c>
      <c r="F10" s="43">
        <f>FARMASTOP!AH22</f>
        <v>120</v>
      </c>
      <c r="G10" s="43">
        <f>BOCAS!AH22</f>
        <v>62</v>
      </c>
      <c r="H10" s="43">
        <f>LAGUNETICA!AH22</f>
        <v>695</v>
      </c>
      <c r="I10" s="43">
        <f>SANANTONIO!AH22</f>
        <v>0</v>
      </c>
      <c r="J10" s="43">
        <f t="shared" si="0"/>
        <v>7151</v>
      </c>
    </row>
    <row r="11" spans="1:10" x14ac:dyDescent="0.25">
      <c r="A11" s="48" t="s">
        <v>26</v>
      </c>
      <c r="B11" s="43">
        <f>AUTOMERCADO!AH23</f>
        <v>20878.989999999998</v>
      </c>
      <c r="C11" s="43">
        <f>MODELO!AH23</f>
        <v>8303.4600000000009</v>
      </c>
      <c r="D11" s="43">
        <f>EXQUISITECES!AH23</f>
        <v>2718.59</v>
      </c>
      <c r="E11" s="43">
        <f>HOYADA!AH23</f>
        <v>2417.7399999999998</v>
      </c>
      <c r="F11" s="43">
        <f>FARMASTOP!AH23</f>
        <v>656.4</v>
      </c>
      <c r="G11" s="43">
        <f>BOCAS!AH23</f>
        <v>339.14</v>
      </c>
      <c r="H11" s="43">
        <f>LAGUNETICA!AH23</f>
        <v>3801.6499999999996</v>
      </c>
      <c r="I11" s="43">
        <f>SANANTONIO!AH23</f>
        <v>0</v>
      </c>
      <c r="J11" s="43">
        <f t="shared" si="0"/>
        <v>39115.97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49.2</v>
      </c>
      <c r="C20" s="43">
        <f>MODELO!AH32</f>
        <v>100.22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149.42000000000002</v>
      </c>
    </row>
    <row r="21" spans="1:10" x14ac:dyDescent="0.25">
      <c r="A21" s="46" t="s">
        <v>35</v>
      </c>
      <c r="B21" s="43">
        <f>AUTOMERCADO!AH33</f>
        <v>269.12399999999997</v>
      </c>
      <c r="C21" s="43">
        <f>MODELO!AH33</f>
        <v>548.20339999999999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817.3273999999999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49.2</v>
      </c>
      <c r="C26" s="43">
        <f>MODELO!AH38</f>
        <v>100.22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149.42000000000002</v>
      </c>
    </row>
    <row r="27" spans="1:10" x14ac:dyDescent="0.25">
      <c r="A27" s="48" t="s">
        <v>42</v>
      </c>
      <c r="B27" s="43">
        <f>AUTOMERCADO!AH39</f>
        <v>269.12399999999997</v>
      </c>
      <c r="C27" s="43">
        <f>MODELO!AH39</f>
        <v>548.20339999999999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817.3273999999999</v>
      </c>
    </row>
    <row r="28" spans="1:10" x14ac:dyDescent="0.25">
      <c r="A28" s="46" t="s">
        <v>43</v>
      </c>
      <c r="B28" s="43">
        <f>AUTOMERCADO!AH40</f>
        <v>113.05000000000001</v>
      </c>
      <c r="C28" s="43">
        <f>MODELO!AH40</f>
        <v>3.58</v>
      </c>
      <c r="D28" s="43">
        <f>EXQUISITECES!AH40</f>
        <v>0</v>
      </c>
      <c r="E28" s="43">
        <f>HOYADA!AH40</f>
        <v>59.33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175.96</v>
      </c>
    </row>
    <row r="29" spans="1:10" x14ac:dyDescent="0.25">
      <c r="A29" s="46" t="s">
        <v>44</v>
      </c>
      <c r="B29" s="43">
        <f>AUTOMERCADO!AH41</f>
        <v>618.38350000000003</v>
      </c>
      <c r="C29" s="43">
        <f>MODELO!AH41</f>
        <v>19.582599999999999</v>
      </c>
      <c r="D29" s="43">
        <f>EXQUISITECES!AH41</f>
        <v>0</v>
      </c>
      <c r="E29" s="43">
        <f>HOYADA!AH41</f>
        <v>324.5351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962.50119999999993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113.05000000000001</v>
      </c>
      <c r="C34" s="43">
        <f>MODELO!AH46</f>
        <v>3.58</v>
      </c>
      <c r="D34" s="43">
        <f>EXQUISITECES!AH46</f>
        <v>0</v>
      </c>
      <c r="E34" s="43">
        <f>HOYADA!AH46</f>
        <v>59.33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175.96</v>
      </c>
    </row>
    <row r="35" spans="1:10" x14ac:dyDescent="0.25">
      <c r="A35" s="48" t="s">
        <v>48</v>
      </c>
      <c r="B35" s="43">
        <f>AUTOMERCADO!AH47</f>
        <v>618.38350000000003</v>
      </c>
      <c r="C35" s="43">
        <f>MODELO!AH47</f>
        <v>19.582599999999999</v>
      </c>
      <c r="D35" s="43">
        <f>EXQUISITECES!AH47</f>
        <v>0</v>
      </c>
      <c r="E35" s="43">
        <f>HOYADA!AH47</f>
        <v>324.5351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962.50119999999993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18893.54</v>
      </c>
      <c r="C37" s="43">
        <f>MODELO!AH49</f>
        <v>9942.27</v>
      </c>
      <c r="D37" s="43">
        <f>EXQUISITECES!AH49</f>
        <v>3575.67</v>
      </c>
      <c r="E37" s="43">
        <f>HOYADA!AH49</f>
        <v>0</v>
      </c>
      <c r="F37" s="43">
        <f>FARMASTOP!AH49</f>
        <v>1050.33</v>
      </c>
      <c r="G37" s="43">
        <f>BOCAS!AH49</f>
        <v>551.38</v>
      </c>
      <c r="H37" s="43">
        <f>LAGUNETICA!AH49</f>
        <v>4376.8099999999995</v>
      </c>
      <c r="I37" s="43">
        <f>SANANTONIO!AH49</f>
        <v>0</v>
      </c>
      <c r="J37" s="43">
        <f t="shared" si="0"/>
        <v>38390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38.840000000000003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38.840000000000003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1672.08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4790.8500000000004</v>
      </c>
      <c r="I40" s="43">
        <f>SANANTONIO!AH52</f>
        <v>0</v>
      </c>
      <c r="J40" s="43">
        <f t="shared" si="0"/>
        <v>6462.93</v>
      </c>
    </row>
    <row r="41" spans="1:10" x14ac:dyDescent="0.25">
      <c r="A41" s="74" t="s">
        <v>18</v>
      </c>
      <c r="B41" s="43">
        <f>AUTOMERCADO!AH53</f>
        <v>1692.33</v>
      </c>
      <c r="C41" s="43">
        <f>MODELO!AH53</f>
        <v>1995.96</v>
      </c>
      <c r="D41" s="43">
        <f>EXQUISITECES!AH53</f>
        <v>712.62</v>
      </c>
      <c r="E41" s="43">
        <f>HOYADA!AH53</f>
        <v>5163.33</v>
      </c>
      <c r="F41" s="43">
        <f>FARMASTOP!AH53</f>
        <v>33.69</v>
      </c>
      <c r="G41" s="43">
        <f>BOCAS!AH53</f>
        <v>0</v>
      </c>
      <c r="H41" s="43">
        <f>LAGUNETICA!AH53</f>
        <v>968.55</v>
      </c>
      <c r="I41" s="43">
        <f>SANANTONIO!AH53</f>
        <v>0</v>
      </c>
      <c r="J41" s="43">
        <f t="shared" si="0"/>
        <v>10566.48</v>
      </c>
    </row>
    <row r="42" spans="1:10" x14ac:dyDescent="0.25">
      <c r="A42" s="74" t="s">
        <v>114</v>
      </c>
      <c r="B42" s="43">
        <f>AUTOMERCADO!AH54</f>
        <v>39.82</v>
      </c>
      <c r="C42" s="43">
        <f>MODELO!AH54</f>
        <v>21.27</v>
      </c>
      <c r="D42" s="43">
        <f>EXQUISITECES!AH54</f>
        <v>0</v>
      </c>
      <c r="E42" s="43">
        <f>HOYADA!AH54</f>
        <v>111.19999999999999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172.29</v>
      </c>
    </row>
    <row r="43" spans="1:10" x14ac:dyDescent="0.25">
      <c r="A43" s="74" t="s">
        <v>52</v>
      </c>
      <c r="B43" s="43">
        <f>AUTOMERCADO!AH55</f>
        <v>1223.96</v>
      </c>
      <c r="C43" s="43">
        <f>MODELO!AH55</f>
        <v>532.94999999999993</v>
      </c>
      <c r="D43" s="43">
        <f>EXQUISITECES!AH55</f>
        <v>0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1756.9099999999999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181.05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181.05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87.37</v>
      </c>
      <c r="I47" s="43">
        <f>SANANTONIO!AH59</f>
        <v>0</v>
      </c>
      <c r="J47" s="43">
        <f t="shared" si="0"/>
        <v>87.37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44478.147499999992</v>
      </c>
      <c r="C52" s="75">
        <f>MODELO!AH64</f>
        <v>24570.165999999997</v>
      </c>
      <c r="D52" s="75">
        <f>EXQUISITECES!AH64</f>
        <v>7209.38</v>
      </c>
      <c r="E52" s="75">
        <f>HOYADA!AH64</f>
        <v>10535.8051</v>
      </c>
      <c r="F52" s="75">
        <f>FARMASTOP!AH64</f>
        <v>1897.32</v>
      </c>
      <c r="G52" s="75">
        <f>BOCAS!AH64</f>
        <v>968.02</v>
      </c>
      <c r="H52" s="75">
        <f>LAGUNETICA!AH64</f>
        <v>15380.73</v>
      </c>
      <c r="I52" s="75">
        <f>SANANTONIO!AH64</f>
        <v>0</v>
      </c>
      <c r="J52" s="75">
        <f t="shared" si="0"/>
        <v>105039.5686</v>
      </c>
    </row>
    <row r="53" spans="1:10" x14ac:dyDescent="0.25">
      <c r="A53" s="56" t="s">
        <v>3</v>
      </c>
      <c r="B53" s="43">
        <f>B2</f>
        <v>44067.71</v>
      </c>
      <c r="C53" s="43">
        <f t="shared" ref="C53:I53" si="1">C2</f>
        <v>24617.320000000003</v>
      </c>
      <c r="D53" s="43">
        <f t="shared" si="1"/>
        <v>7197.85</v>
      </c>
      <c r="E53" s="43">
        <f t="shared" si="1"/>
        <v>10520.6</v>
      </c>
      <c r="F53" s="43">
        <f t="shared" si="1"/>
        <v>1831.96</v>
      </c>
      <c r="G53" s="43">
        <f t="shared" si="1"/>
        <v>967.58999999999992</v>
      </c>
      <c r="H53" s="43">
        <f t="shared" si="1"/>
        <v>15491.95</v>
      </c>
      <c r="I53" s="43">
        <f t="shared" si="1"/>
        <v>0</v>
      </c>
      <c r="J53" s="43">
        <f>J2</f>
        <v>104694.98000000001</v>
      </c>
    </row>
    <row r="54" spans="1:10" x14ac:dyDescent="0.25">
      <c r="A54" s="58" t="s">
        <v>95</v>
      </c>
      <c r="B54" s="43">
        <f>+B52-B53</f>
        <v>410.43749999999272</v>
      </c>
      <c r="C54" s="43">
        <f t="shared" ref="C54:I54" si="2">+C52-C53</f>
        <v>-47.154000000005908</v>
      </c>
      <c r="D54" s="43">
        <f t="shared" si="2"/>
        <v>11.529999999999745</v>
      </c>
      <c r="E54" s="43">
        <f t="shared" si="2"/>
        <v>15.20509999999922</v>
      </c>
      <c r="F54" s="43">
        <f t="shared" si="2"/>
        <v>65.3599999999999</v>
      </c>
      <c r="G54" s="43">
        <f t="shared" si="2"/>
        <v>0.43000000000006366</v>
      </c>
      <c r="H54" s="43">
        <f t="shared" si="2"/>
        <v>-111.22000000000116</v>
      </c>
      <c r="I54" s="43">
        <f t="shared" si="2"/>
        <v>0</v>
      </c>
      <c r="J54" s="43">
        <f>+J52-J53</f>
        <v>344.58859999998822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4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76</v>
      </c>
      <c r="O11" s="5" t="s">
        <v>80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2098.59</v>
      </c>
      <c r="C12" s="26">
        <v>2027.36</v>
      </c>
      <c r="D12" s="26">
        <v>1835.77</v>
      </c>
      <c r="E12" s="26">
        <v>4012.08</v>
      </c>
      <c r="F12" s="26">
        <v>3047.23</v>
      </c>
      <c r="G12" s="26">
        <v>1254.5</v>
      </c>
      <c r="H12" s="26">
        <v>1373.8</v>
      </c>
      <c r="I12" s="26">
        <v>5238.6099999999997</v>
      </c>
      <c r="J12" s="26">
        <v>2880.03</v>
      </c>
      <c r="K12" s="26">
        <v>4600.1000000000004</v>
      </c>
      <c r="L12" s="26">
        <v>7394.28</v>
      </c>
      <c r="M12" s="26">
        <v>5654.27</v>
      </c>
      <c r="N12" s="26">
        <v>96.43</v>
      </c>
      <c r="O12" s="26">
        <v>413.66</v>
      </c>
      <c r="P12" s="26">
        <v>2141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44067.71</v>
      </c>
      <c r="AI12" s="26">
        <v>43452.98</v>
      </c>
      <c r="AJ12" s="69">
        <f>+AI12-AH12</f>
        <v>-614.72999999999593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1.5</v>
      </c>
      <c r="C15" s="23">
        <v>91</v>
      </c>
      <c r="D15" s="23">
        <v>1</v>
      </c>
      <c r="E15" s="23"/>
      <c r="F15" s="23"/>
      <c r="G15" s="23"/>
      <c r="H15" s="23"/>
      <c r="I15" s="23">
        <v>144</v>
      </c>
      <c r="J15" s="23"/>
      <c r="K15" s="23"/>
      <c r="L15" s="23">
        <v>189.5</v>
      </c>
      <c r="M15" s="23">
        <v>226</v>
      </c>
      <c r="N15" s="23">
        <v>9.5</v>
      </c>
      <c r="O15" s="23">
        <v>119.5</v>
      </c>
      <c r="P15" s="23">
        <v>80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862</v>
      </c>
    </row>
    <row r="16" spans="1:36" s="32" customFormat="1" x14ac:dyDescent="0.25">
      <c r="A16" s="30" t="s">
        <v>20</v>
      </c>
      <c r="B16" s="31">
        <v>198</v>
      </c>
      <c r="C16" s="31">
        <v>132</v>
      </c>
      <c r="D16" s="31">
        <v>160</v>
      </c>
      <c r="E16" s="31">
        <v>220</v>
      </c>
      <c r="F16" s="31">
        <v>329</v>
      </c>
      <c r="G16" s="31">
        <v>160</v>
      </c>
      <c r="H16" s="31">
        <v>100</v>
      </c>
      <c r="I16" s="31">
        <v>409</v>
      </c>
      <c r="J16" s="31">
        <v>277</v>
      </c>
      <c r="K16" s="31">
        <v>449</v>
      </c>
      <c r="L16" s="31">
        <v>941</v>
      </c>
      <c r="M16" s="31">
        <v>433</v>
      </c>
      <c r="N16" s="31"/>
      <c r="O16" s="31">
        <v>9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3817</v>
      </c>
      <c r="AJ16" s="70"/>
    </row>
    <row r="17" spans="1:36" s="47" customFormat="1" x14ac:dyDescent="0.25">
      <c r="A17" s="46" t="s">
        <v>27</v>
      </c>
      <c r="B17" s="22">
        <f>B16*$B$8</f>
        <v>1083.06</v>
      </c>
      <c r="C17" s="22">
        <f>C16*$B$8</f>
        <v>722.04</v>
      </c>
      <c r="D17" s="22">
        <f t="shared" ref="D17:L17" si="2">D16*$B$8</f>
        <v>875.19999999999993</v>
      </c>
      <c r="E17" s="22">
        <f t="shared" si="2"/>
        <v>1203.3999999999999</v>
      </c>
      <c r="F17" s="22">
        <f t="shared" si="2"/>
        <v>1799.6299999999999</v>
      </c>
      <c r="G17" s="22">
        <f t="shared" si="2"/>
        <v>875.19999999999993</v>
      </c>
      <c r="H17" s="22">
        <f t="shared" si="2"/>
        <v>547</v>
      </c>
      <c r="I17" s="22">
        <f t="shared" si="2"/>
        <v>2237.23</v>
      </c>
      <c r="J17" s="22">
        <f t="shared" si="2"/>
        <v>1515.1899999999998</v>
      </c>
      <c r="K17" s="22">
        <f t="shared" si="2"/>
        <v>2456.0299999999997</v>
      </c>
      <c r="L17" s="22">
        <f t="shared" si="2"/>
        <v>5147.2699999999995</v>
      </c>
      <c r="M17" s="22">
        <f t="shared" ref="M17:R17" si="3">M16*$B$8</f>
        <v>2368.5099999999998</v>
      </c>
      <c r="N17" s="22">
        <f t="shared" si="3"/>
        <v>0</v>
      </c>
      <c r="O17" s="22">
        <f t="shared" si="3"/>
        <v>49.23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20878.989999999998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198</v>
      </c>
      <c r="C22" s="20">
        <f t="shared" ref="C22:L22" si="11">+C16+C18+C20</f>
        <v>132</v>
      </c>
      <c r="D22" s="20">
        <f t="shared" si="11"/>
        <v>160</v>
      </c>
      <c r="E22" s="20">
        <f t="shared" si="11"/>
        <v>220</v>
      </c>
      <c r="F22" s="20">
        <f t="shared" si="11"/>
        <v>329</v>
      </c>
      <c r="G22" s="20">
        <f t="shared" si="11"/>
        <v>160</v>
      </c>
      <c r="H22" s="20">
        <f t="shared" si="11"/>
        <v>100</v>
      </c>
      <c r="I22" s="20">
        <f t="shared" si="11"/>
        <v>409</v>
      </c>
      <c r="J22" s="20">
        <f t="shared" si="11"/>
        <v>277</v>
      </c>
      <c r="K22" s="20">
        <f t="shared" si="11"/>
        <v>449</v>
      </c>
      <c r="L22" s="20">
        <f t="shared" si="11"/>
        <v>941</v>
      </c>
      <c r="M22" s="20">
        <f t="shared" ref="M22:S22" si="12">+M16+M18+M20</f>
        <v>433</v>
      </c>
      <c r="N22" s="20">
        <f t="shared" si="12"/>
        <v>0</v>
      </c>
      <c r="O22" s="20">
        <f t="shared" si="12"/>
        <v>9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3817</v>
      </c>
    </row>
    <row r="23" spans="1:36" s="47" customFormat="1" x14ac:dyDescent="0.25">
      <c r="A23" s="48" t="s">
        <v>26</v>
      </c>
      <c r="B23" s="19">
        <f>+B17+B19+B21</f>
        <v>1083.06</v>
      </c>
      <c r="C23" s="19">
        <f t="shared" ref="C23:L23" si="14">+C17+C19+C21</f>
        <v>722.04</v>
      </c>
      <c r="D23" s="19">
        <f t="shared" si="14"/>
        <v>875.19999999999993</v>
      </c>
      <c r="E23" s="19">
        <f t="shared" si="14"/>
        <v>1203.3999999999999</v>
      </c>
      <c r="F23" s="19">
        <f t="shared" si="14"/>
        <v>1799.6299999999999</v>
      </c>
      <c r="G23" s="19">
        <f t="shared" si="14"/>
        <v>875.19999999999993</v>
      </c>
      <c r="H23" s="19">
        <f t="shared" si="14"/>
        <v>547</v>
      </c>
      <c r="I23" s="19">
        <f t="shared" si="14"/>
        <v>2237.23</v>
      </c>
      <c r="J23" s="19">
        <f t="shared" si="14"/>
        <v>1515.1899999999998</v>
      </c>
      <c r="K23" s="19">
        <f t="shared" si="14"/>
        <v>2456.0299999999997</v>
      </c>
      <c r="L23" s="19">
        <f t="shared" si="14"/>
        <v>5147.2699999999995</v>
      </c>
      <c r="M23" s="19">
        <f t="shared" ref="M23:S23" si="15">+M17+M19+M21</f>
        <v>2368.5099999999998</v>
      </c>
      <c r="N23" s="19">
        <f t="shared" si="15"/>
        <v>0</v>
      </c>
      <c r="O23" s="19">
        <f t="shared" si="15"/>
        <v>49.23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20878.989999999998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9.1999999999999993</v>
      </c>
      <c r="J32" s="36">
        <v>40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49.2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50.323999999999991</v>
      </c>
      <c r="J33" s="22">
        <f t="shared" si="30"/>
        <v>218.79999999999998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269.12399999999997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9.1999999999999993</v>
      </c>
      <c r="J38" s="20">
        <f t="shared" si="39"/>
        <v>40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49.2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50.323999999999991</v>
      </c>
      <c r="J39" s="19">
        <f t="shared" si="42"/>
        <v>218.79999999999998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269.12399999999997</v>
      </c>
    </row>
    <row r="40" spans="1:34" x14ac:dyDescent="0.25">
      <c r="A40" s="13" t="s">
        <v>43</v>
      </c>
      <c r="B40" s="36"/>
      <c r="C40" s="36"/>
      <c r="D40" s="36"/>
      <c r="E40" s="36">
        <v>22.56</v>
      </c>
      <c r="F40" s="36"/>
      <c r="G40" s="36"/>
      <c r="H40" s="36">
        <v>65.23</v>
      </c>
      <c r="I40" s="36"/>
      <c r="J40" s="36"/>
      <c r="K40" s="36"/>
      <c r="L40" s="36">
        <v>25.26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113.05000000000001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123.40319999999998</v>
      </c>
      <c r="F41" s="22">
        <f t="shared" si="45"/>
        <v>0</v>
      </c>
      <c r="G41" s="22">
        <f t="shared" si="45"/>
        <v>0</v>
      </c>
      <c r="H41" s="22">
        <f t="shared" si="45"/>
        <v>356.80810000000002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138.1722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618.38350000000003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22.56</v>
      </c>
      <c r="F46" s="20">
        <f t="shared" si="54"/>
        <v>0</v>
      </c>
      <c r="G46" s="20">
        <f t="shared" si="54"/>
        <v>0</v>
      </c>
      <c r="H46" s="20">
        <f t="shared" si="54"/>
        <v>65.23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25.26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113.05000000000001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123.40319999999998</v>
      </c>
      <c r="F47" s="19">
        <f t="shared" si="57"/>
        <v>0</v>
      </c>
      <c r="G47" s="19">
        <f t="shared" si="57"/>
        <v>0</v>
      </c>
      <c r="H47" s="19">
        <f t="shared" si="57"/>
        <v>356.80810000000002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138.1722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618.38350000000003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837.87</v>
      </c>
      <c r="C49" s="44">
        <v>1234.27</v>
      </c>
      <c r="D49" s="44">
        <v>905.3</v>
      </c>
      <c r="E49" s="44">
        <v>2560.0100000000002</v>
      </c>
      <c r="F49" s="44">
        <v>1313.63</v>
      </c>
      <c r="G49" s="44">
        <v>401.62</v>
      </c>
      <c r="H49" s="44">
        <v>513.41999999999996</v>
      </c>
      <c r="I49" s="44">
        <v>1765.21</v>
      </c>
      <c r="J49" s="44">
        <v>991.4</v>
      </c>
      <c r="K49" s="44">
        <v>1917.32</v>
      </c>
      <c r="L49" s="44">
        <v>1702.48</v>
      </c>
      <c r="M49" s="45">
        <v>2884.15</v>
      </c>
      <c r="N49" s="45">
        <v>86.99</v>
      </c>
      <c r="O49" s="45">
        <v>186.5</v>
      </c>
      <c r="P49" s="45">
        <v>1593.37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18893.54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152.85</v>
      </c>
      <c r="C53" s="44"/>
      <c r="D53" s="44">
        <v>52.47</v>
      </c>
      <c r="E53" s="44">
        <v>125.22</v>
      </c>
      <c r="F53" s="44"/>
      <c r="G53" s="44"/>
      <c r="H53" s="44">
        <v>13.51</v>
      </c>
      <c r="I53" s="44">
        <v>553.94000000000005</v>
      </c>
      <c r="J53" s="44">
        <v>169.75</v>
      </c>
      <c r="K53" s="44">
        <v>348.13</v>
      </c>
      <c r="L53" s="44">
        <v>219.68</v>
      </c>
      <c r="M53" s="45"/>
      <c r="N53" s="45"/>
      <c r="O53" s="45">
        <v>56.78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1692.33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39.82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39.82</v>
      </c>
    </row>
    <row r="55" spans="1:34" x14ac:dyDescent="0.25">
      <c r="A55" s="17" t="s">
        <v>52</v>
      </c>
      <c r="B55" s="44">
        <v>25.38</v>
      </c>
      <c r="C55" s="44"/>
      <c r="D55" s="44"/>
      <c r="E55" s="44">
        <v>100.71</v>
      </c>
      <c r="F55" s="44"/>
      <c r="G55" s="44"/>
      <c r="H55" s="44"/>
      <c r="I55" s="44">
        <v>449.45</v>
      </c>
      <c r="J55" s="44"/>
      <c r="K55" s="44">
        <v>4.8600000000000003</v>
      </c>
      <c r="L55" s="44"/>
      <c r="M55" s="45">
        <v>175.52</v>
      </c>
      <c r="N55" s="45"/>
      <c r="O55" s="45"/>
      <c r="P55" s="45">
        <v>468.04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1223.96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2100.66</v>
      </c>
      <c r="C64" s="53">
        <f t="shared" ref="C64:AG64" si="61">+C15+C23+C31+C39+C47+C48+C49+C50+C51+C52+C53+C54+C55+C56+C57+C58+C59+C60+C61+C62+C63</f>
        <v>2047.31</v>
      </c>
      <c r="D64" s="53">
        <f t="shared" si="61"/>
        <v>1833.97</v>
      </c>
      <c r="E64" s="53">
        <f t="shared" si="61"/>
        <v>4112.7431999999999</v>
      </c>
      <c r="F64" s="53">
        <f t="shared" si="61"/>
        <v>3113.26</v>
      </c>
      <c r="G64" s="53">
        <f t="shared" si="61"/>
        <v>1276.82</v>
      </c>
      <c r="H64" s="53">
        <f t="shared" si="61"/>
        <v>1430.7380999999998</v>
      </c>
      <c r="I64" s="53">
        <f t="shared" si="61"/>
        <v>5239.9739999999993</v>
      </c>
      <c r="J64" s="53">
        <f t="shared" si="61"/>
        <v>2895.14</v>
      </c>
      <c r="K64" s="53">
        <f t="shared" si="61"/>
        <v>4726.3399999999992</v>
      </c>
      <c r="L64" s="53">
        <f t="shared" si="61"/>
        <v>7397.1021999999994</v>
      </c>
      <c r="M64" s="53">
        <f t="shared" si="61"/>
        <v>5654.18</v>
      </c>
      <c r="N64" s="53">
        <f t="shared" si="61"/>
        <v>96.49</v>
      </c>
      <c r="O64" s="53">
        <f t="shared" si="61"/>
        <v>412.01</v>
      </c>
      <c r="P64" s="53">
        <f t="shared" si="61"/>
        <v>2141.41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44478.147499999992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12 N</v>
      </c>
      <c r="O66" s="55" t="str">
        <f t="shared" si="62"/>
        <v>CAJA 14 N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2098.59</v>
      </c>
      <c r="C67" s="57">
        <f t="shared" ref="C67:L67" si="63">C12</f>
        <v>2027.36</v>
      </c>
      <c r="D67" s="57">
        <f t="shared" si="63"/>
        <v>1835.77</v>
      </c>
      <c r="E67" s="57">
        <f t="shared" si="63"/>
        <v>4012.08</v>
      </c>
      <c r="F67" s="57">
        <f t="shared" si="63"/>
        <v>3047.23</v>
      </c>
      <c r="G67" s="57">
        <f t="shared" si="63"/>
        <v>1254.5</v>
      </c>
      <c r="H67" s="57">
        <f t="shared" si="63"/>
        <v>1373.8</v>
      </c>
      <c r="I67" s="57">
        <f t="shared" si="63"/>
        <v>5238.6099999999997</v>
      </c>
      <c r="J67" s="57">
        <f t="shared" si="63"/>
        <v>2880.03</v>
      </c>
      <c r="K67" s="57">
        <f t="shared" si="63"/>
        <v>4600.1000000000004</v>
      </c>
      <c r="L67" s="57">
        <f t="shared" si="63"/>
        <v>7394.28</v>
      </c>
      <c r="M67" s="57">
        <f t="shared" ref="M67:AG67" si="64">M12</f>
        <v>5654.27</v>
      </c>
      <c r="N67" s="57">
        <f t="shared" si="64"/>
        <v>96.43</v>
      </c>
      <c r="O67" s="57">
        <f t="shared" si="64"/>
        <v>413.66</v>
      </c>
      <c r="P67" s="57">
        <f t="shared" si="64"/>
        <v>2141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44067.71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2098.59</v>
      </c>
      <c r="C69" s="59">
        <f t="shared" ref="C69:L69" si="67">+C67+C68</f>
        <v>2027.36</v>
      </c>
      <c r="D69" s="59">
        <f t="shared" si="67"/>
        <v>1835.77</v>
      </c>
      <c r="E69" s="59">
        <f t="shared" si="67"/>
        <v>4012.08</v>
      </c>
      <c r="F69" s="59">
        <f t="shared" si="67"/>
        <v>3047.23</v>
      </c>
      <c r="G69" s="59">
        <f t="shared" si="67"/>
        <v>1254.5</v>
      </c>
      <c r="H69" s="59">
        <f t="shared" si="67"/>
        <v>1373.8</v>
      </c>
      <c r="I69" s="59">
        <f t="shared" si="67"/>
        <v>5238.6099999999997</v>
      </c>
      <c r="J69" s="59">
        <f t="shared" si="67"/>
        <v>2880.03</v>
      </c>
      <c r="K69" s="59">
        <f t="shared" si="67"/>
        <v>4600.1000000000004</v>
      </c>
      <c r="L69" s="59">
        <f t="shared" si="67"/>
        <v>7394.28</v>
      </c>
      <c r="M69" s="59">
        <f t="shared" ref="M69:AG69" si="68">+M67+M68</f>
        <v>5654.27</v>
      </c>
      <c r="N69" s="59">
        <f t="shared" si="68"/>
        <v>96.43</v>
      </c>
      <c r="O69" s="59">
        <f t="shared" si="68"/>
        <v>413.66</v>
      </c>
      <c r="P69" s="59">
        <f t="shared" si="68"/>
        <v>2141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44067.71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2.069999999999709</v>
      </c>
      <c r="C70" s="57">
        <f t="shared" si="69"/>
        <v>19.950000000000045</v>
      </c>
      <c r="D70" s="57">
        <f t="shared" si="69"/>
        <v>-1.7999999999999545</v>
      </c>
      <c r="E70" s="57">
        <f t="shared" si="69"/>
        <v>100.66319999999996</v>
      </c>
      <c r="F70" s="57">
        <f t="shared" si="69"/>
        <v>66.0300000000002</v>
      </c>
      <c r="G70" s="57">
        <f t="shared" si="69"/>
        <v>22.319999999999936</v>
      </c>
      <c r="H70" s="57">
        <f t="shared" si="69"/>
        <v>56.938099999999849</v>
      </c>
      <c r="I70" s="57">
        <f t="shared" si="69"/>
        <v>1.363999999999578</v>
      </c>
      <c r="J70" s="57">
        <f t="shared" si="69"/>
        <v>15.109999999999673</v>
      </c>
      <c r="K70" s="57">
        <f t="shared" si="69"/>
        <v>126.23999999999887</v>
      </c>
      <c r="L70" s="57">
        <f t="shared" si="69"/>
        <v>2.8221999999996115</v>
      </c>
      <c r="M70" s="57">
        <f t="shared" ref="M70:AG70" si="70">+M64-M69</f>
        <v>-9.0000000000145519E-2</v>
      </c>
      <c r="N70" s="57">
        <f t="shared" si="70"/>
        <v>5.9999999999988063E-2</v>
      </c>
      <c r="O70" s="57">
        <f t="shared" si="70"/>
        <v>-1.6500000000000341</v>
      </c>
      <c r="P70" s="57">
        <f t="shared" si="70"/>
        <v>0.40999999999985448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410.43749999999716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123</v>
      </c>
      <c r="F71" s="14" t="s">
        <v>124</v>
      </c>
      <c r="G71" s="14" t="s">
        <v>125</v>
      </c>
      <c r="H71" s="14" t="s">
        <v>128</v>
      </c>
      <c r="I71" s="14"/>
      <c r="J71" s="14" t="s">
        <v>129</v>
      </c>
      <c r="K71" s="14" t="s">
        <v>130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7" activePane="bottomRight" state="frozen"/>
      <selection pane="topRight" activeCell="B1" sqref="B1"/>
      <selection pane="bottomLeft" activeCell="A5" sqref="A5"/>
      <selection pane="bottomRight" activeCell="AG52" sqref="AG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2492.3000000000002</v>
      </c>
      <c r="C12" s="26">
        <v>1568.53</v>
      </c>
      <c r="D12" s="26">
        <v>1202.94</v>
      </c>
      <c r="E12" s="26">
        <v>1102.3</v>
      </c>
      <c r="F12" s="26">
        <v>1524.14</v>
      </c>
      <c r="G12" s="26">
        <v>3879.86</v>
      </c>
      <c r="H12" s="26">
        <v>3195.07</v>
      </c>
      <c r="I12" s="26">
        <v>3265.94</v>
      </c>
      <c r="J12" s="26">
        <v>3230.08</v>
      </c>
      <c r="K12" s="26">
        <v>1367.13</v>
      </c>
      <c r="L12" s="26">
        <v>1789.03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24617.320000000003</v>
      </c>
      <c r="AI12" s="26">
        <v>24373.32</v>
      </c>
      <c r="AJ12" s="69">
        <f>+AI12-AH12</f>
        <v>-244.00000000000364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98</v>
      </c>
      <c r="C15" s="23">
        <v>7.5</v>
      </c>
      <c r="D15" s="23">
        <v>72</v>
      </c>
      <c r="E15" s="23">
        <v>43</v>
      </c>
      <c r="F15" s="23">
        <v>121</v>
      </c>
      <c r="G15" s="23">
        <v>182</v>
      </c>
      <c r="H15" s="23">
        <v>286.5</v>
      </c>
      <c r="I15" s="23">
        <v>189.5</v>
      </c>
      <c r="J15" s="23">
        <v>147</v>
      </c>
      <c r="K15" s="23">
        <v>98</v>
      </c>
      <c r="L15" s="23">
        <v>70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1314.5</v>
      </c>
    </row>
    <row r="16" spans="1:36" s="32" customFormat="1" x14ac:dyDescent="0.25">
      <c r="A16" s="30" t="s">
        <v>20</v>
      </c>
      <c r="B16" s="31">
        <v>97</v>
      </c>
      <c r="C16" s="31">
        <v>73</v>
      </c>
      <c r="D16" s="31">
        <v>104</v>
      </c>
      <c r="E16" s="31">
        <v>46</v>
      </c>
      <c r="F16" s="31">
        <v>80</v>
      </c>
      <c r="G16" s="31">
        <v>171</v>
      </c>
      <c r="H16" s="31">
        <v>204</v>
      </c>
      <c r="I16" s="31">
        <v>240</v>
      </c>
      <c r="J16" s="31">
        <v>213</v>
      </c>
      <c r="K16" s="31">
        <v>141</v>
      </c>
      <c r="L16" s="31">
        <v>149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1518</v>
      </c>
      <c r="AJ16" s="70"/>
    </row>
    <row r="17" spans="1:36" s="47" customFormat="1" x14ac:dyDescent="0.25">
      <c r="A17" s="46" t="s">
        <v>27</v>
      </c>
      <c r="B17" s="22">
        <f>B16*$B$8</f>
        <v>530.59</v>
      </c>
      <c r="C17" s="22">
        <f>C16*$B$8</f>
        <v>399.31</v>
      </c>
      <c r="D17" s="22">
        <f t="shared" ref="D17:AG17" si="2">D16*$B$8</f>
        <v>568.88</v>
      </c>
      <c r="E17" s="22">
        <f t="shared" si="2"/>
        <v>251.61999999999998</v>
      </c>
      <c r="F17" s="22">
        <f t="shared" si="2"/>
        <v>437.59999999999997</v>
      </c>
      <c r="G17" s="22">
        <f t="shared" si="2"/>
        <v>935.37</v>
      </c>
      <c r="H17" s="22">
        <f t="shared" si="2"/>
        <v>1115.8799999999999</v>
      </c>
      <c r="I17" s="22">
        <f t="shared" si="2"/>
        <v>1312.8</v>
      </c>
      <c r="J17" s="22">
        <f t="shared" si="2"/>
        <v>1165.1099999999999</v>
      </c>
      <c r="K17" s="22">
        <f t="shared" si="2"/>
        <v>771.27</v>
      </c>
      <c r="L17" s="22">
        <f t="shared" si="2"/>
        <v>815.03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8303.4600000000009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97</v>
      </c>
      <c r="C22" s="20">
        <f t="shared" ref="C22:AG23" si="5">+C16+C18+C20</f>
        <v>73</v>
      </c>
      <c r="D22" s="20">
        <f t="shared" si="5"/>
        <v>104</v>
      </c>
      <c r="E22" s="20">
        <f t="shared" si="5"/>
        <v>46</v>
      </c>
      <c r="F22" s="20">
        <f t="shared" si="5"/>
        <v>80</v>
      </c>
      <c r="G22" s="20">
        <f t="shared" si="5"/>
        <v>171</v>
      </c>
      <c r="H22" s="20">
        <f t="shared" si="5"/>
        <v>204</v>
      </c>
      <c r="I22" s="20">
        <f t="shared" si="5"/>
        <v>240</v>
      </c>
      <c r="J22" s="20">
        <f t="shared" si="5"/>
        <v>213</v>
      </c>
      <c r="K22" s="20">
        <f t="shared" si="5"/>
        <v>141</v>
      </c>
      <c r="L22" s="20">
        <f t="shared" si="5"/>
        <v>149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1518</v>
      </c>
    </row>
    <row r="23" spans="1:36" s="47" customFormat="1" x14ac:dyDescent="0.25">
      <c r="A23" s="48" t="s">
        <v>26</v>
      </c>
      <c r="B23" s="19">
        <f>+B17+B19+B21</f>
        <v>530.59</v>
      </c>
      <c r="C23" s="19">
        <f t="shared" si="5"/>
        <v>399.31</v>
      </c>
      <c r="D23" s="19">
        <f t="shared" si="5"/>
        <v>568.88</v>
      </c>
      <c r="E23" s="19">
        <f t="shared" si="5"/>
        <v>251.61999999999998</v>
      </c>
      <c r="F23" s="19">
        <f t="shared" si="5"/>
        <v>437.59999999999997</v>
      </c>
      <c r="G23" s="19">
        <f t="shared" si="5"/>
        <v>935.37</v>
      </c>
      <c r="H23" s="19">
        <f t="shared" si="5"/>
        <v>1115.8799999999999</v>
      </c>
      <c r="I23" s="19">
        <f t="shared" si="5"/>
        <v>1312.8</v>
      </c>
      <c r="J23" s="19">
        <f t="shared" si="5"/>
        <v>1165.1099999999999</v>
      </c>
      <c r="K23" s="19">
        <f t="shared" si="5"/>
        <v>771.27</v>
      </c>
      <c r="L23" s="19">
        <f t="shared" si="5"/>
        <v>815.03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8303.4600000000009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100.22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100.22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548.20339999999999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548.20339999999999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100.22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100.22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548.20339999999999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548.20339999999999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3.58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3.58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19.582599999999999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19.582599999999999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3.58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3.58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19.582599999999999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19.582599999999999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1573.47</v>
      </c>
      <c r="C49" s="44">
        <v>502.5</v>
      </c>
      <c r="D49" s="44">
        <v>410.29</v>
      </c>
      <c r="E49" s="44">
        <v>657.9</v>
      </c>
      <c r="F49" s="44">
        <v>794.5</v>
      </c>
      <c r="G49" s="44">
        <v>1921.32</v>
      </c>
      <c r="H49" s="44">
        <v>1589.95</v>
      </c>
      <c r="I49" s="44">
        <v>1383.94</v>
      </c>
      <c r="J49" s="44"/>
      <c r="K49" s="44">
        <v>496.43</v>
      </c>
      <c r="L49" s="44">
        <v>611.97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9942.27</v>
      </c>
    </row>
    <row r="50" spans="1:34" x14ac:dyDescent="0.25">
      <c r="A50" s="17" t="s">
        <v>1</v>
      </c>
      <c r="B50" s="44"/>
      <c r="C50" s="44"/>
      <c r="D50" s="44">
        <v>38.840000000000003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38.840000000000003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123.46</v>
      </c>
      <c r="C52" s="44"/>
      <c r="D52" s="44"/>
      <c r="E52" s="44"/>
      <c r="F52" s="44"/>
      <c r="G52" s="44">
        <v>11.09</v>
      </c>
      <c r="H52" s="44">
        <v>6.52</v>
      </c>
      <c r="I52" s="44"/>
      <c r="J52" s="44">
        <v>1531.01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1672.08</v>
      </c>
    </row>
    <row r="53" spans="1:34" x14ac:dyDescent="0.25">
      <c r="A53" s="17" t="s">
        <v>18</v>
      </c>
      <c r="B53" s="44">
        <v>119.58</v>
      </c>
      <c r="C53" s="44">
        <v>48.33</v>
      </c>
      <c r="D53" s="44">
        <v>64.349999999999994</v>
      </c>
      <c r="E53" s="44"/>
      <c r="F53" s="44">
        <v>124.23</v>
      </c>
      <c r="G53" s="44">
        <v>772.17</v>
      </c>
      <c r="H53" s="44">
        <v>102.61</v>
      </c>
      <c r="I53" s="44">
        <v>283.91000000000003</v>
      </c>
      <c r="J53" s="44">
        <v>190.4</v>
      </c>
      <c r="K53" s="44"/>
      <c r="L53" s="44">
        <v>290.38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1995.96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13.29</v>
      </c>
      <c r="I54" s="44"/>
      <c r="J54" s="44">
        <v>7.98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21.27</v>
      </c>
    </row>
    <row r="55" spans="1:34" x14ac:dyDescent="0.25">
      <c r="A55" s="17" t="s">
        <v>52</v>
      </c>
      <c r="B55" s="44">
        <v>53.41</v>
      </c>
      <c r="C55" s="44">
        <v>63.43</v>
      </c>
      <c r="D55" s="44">
        <v>53.13</v>
      </c>
      <c r="E55" s="44">
        <v>151.56</v>
      </c>
      <c r="F55" s="44">
        <v>50.23</v>
      </c>
      <c r="G55" s="44">
        <v>38.28</v>
      </c>
      <c r="H55" s="44">
        <v>83.64</v>
      </c>
      <c r="I55" s="44">
        <v>39.270000000000003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532.94999999999993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181.05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181.05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2498.5099999999998</v>
      </c>
      <c r="C64" s="53">
        <f t="shared" ref="C64:AG64" si="21">+C15+C23+C31+C39+C47+C48+C49+C50+C51+C52+C53+C54+C55+C56+C57+C58+C59+C60+C61+C62+C63</f>
        <v>1569.2734</v>
      </c>
      <c r="D64" s="53">
        <f t="shared" si="21"/>
        <v>1207.49</v>
      </c>
      <c r="E64" s="53">
        <f t="shared" si="21"/>
        <v>1104.08</v>
      </c>
      <c r="F64" s="53">
        <f t="shared" si="21"/>
        <v>1527.56</v>
      </c>
      <c r="G64" s="53">
        <f t="shared" si="21"/>
        <v>3879.8126000000002</v>
      </c>
      <c r="H64" s="53">
        <f t="shared" si="21"/>
        <v>3198.39</v>
      </c>
      <c r="I64" s="53">
        <f t="shared" si="21"/>
        <v>3209.4199999999996</v>
      </c>
      <c r="J64" s="53">
        <f t="shared" si="21"/>
        <v>3222.55</v>
      </c>
      <c r="K64" s="53">
        <f t="shared" si="21"/>
        <v>1365.7</v>
      </c>
      <c r="L64" s="53">
        <f t="shared" si="21"/>
        <v>1787.38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24570.165999999997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2492.3000000000002</v>
      </c>
      <c r="C67" s="57">
        <f t="shared" ref="C67:L67" si="23">C12</f>
        <v>1568.53</v>
      </c>
      <c r="D67" s="57">
        <f t="shared" si="23"/>
        <v>1202.94</v>
      </c>
      <c r="E67" s="57">
        <f t="shared" si="23"/>
        <v>1102.3</v>
      </c>
      <c r="F67" s="57">
        <f t="shared" si="23"/>
        <v>1524.14</v>
      </c>
      <c r="G67" s="57">
        <f t="shared" si="23"/>
        <v>3879.86</v>
      </c>
      <c r="H67" s="57">
        <f t="shared" si="23"/>
        <v>3195.07</v>
      </c>
      <c r="I67" s="57">
        <f t="shared" si="23"/>
        <v>3265.94</v>
      </c>
      <c r="J67" s="57">
        <f t="shared" si="23"/>
        <v>3230.08</v>
      </c>
      <c r="K67" s="57">
        <f t="shared" si="23"/>
        <v>1367.13</v>
      </c>
      <c r="L67" s="57">
        <f t="shared" si="23"/>
        <v>1789.03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24617.320000000003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2492.3000000000002</v>
      </c>
      <c r="C69" s="59">
        <f t="shared" ref="C69:AG69" si="25">+C67+C68</f>
        <v>1568.53</v>
      </c>
      <c r="D69" s="59">
        <f t="shared" si="25"/>
        <v>1202.94</v>
      </c>
      <c r="E69" s="59">
        <f t="shared" si="25"/>
        <v>1102.3</v>
      </c>
      <c r="F69" s="59">
        <f t="shared" si="25"/>
        <v>1524.14</v>
      </c>
      <c r="G69" s="59">
        <f t="shared" si="25"/>
        <v>3879.86</v>
      </c>
      <c r="H69" s="59">
        <f t="shared" si="25"/>
        <v>3195.07</v>
      </c>
      <c r="I69" s="59">
        <f t="shared" si="25"/>
        <v>3265.94</v>
      </c>
      <c r="J69" s="59">
        <f t="shared" si="25"/>
        <v>3230.08</v>
      </c>
      <c r="K69" s="59">
        <f t="shared" si="25"/>
        <v>1367.13</v>
      </c>
      <c r="L69" s="59">
        <f t="shared" si="25"/>
        <v>1789.03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24617.320000000003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6.2099999999995816</v>
      </c>
      <c r="C70" s="57">
        <f t="shared" si="26"/>
        <v>0.74340000000006512</v>
      </c>
      <c r="D70" s="57">
        <f t="shared" si="26"/>
        <v>4.5499999999999545</v>
      </c>
      <c r="E70" s="57">
        <f t="shared" si="26"/>
        <v>1.7799999999999727</v>
      </c>
      <c r="F70" s="57">
        <f t="shared" si="26"/>
        <v>3.4199999999998454</v>
      </c>
      <c r="G70" s="57">
        <f t="shared" si="26"/>
        <v>-4.7399999999925058E-2</v>
      </c>
      <c r="H70" s="57">
        <f t="shared" si="26"/>
        <v>3.319999999999709</v>
      </c>
      <c r="I70" s="57">
        <f t="shared" si="26"/>
        <v>-56.520000000000437</v>
      </c>
      <c r="J70" s="57">
        <f t="shared" si="26"/>
        <v>-7.5299999999997453</v>
      </c>
      <c r="K70" s="57">
        <f t="shared" si="26"/>
        <v>-1.4300000000000637</v>
      </c>
      <c r="L70" s="57">
        <f t="shared" si="26"/>
        <v>-1.6499999999998636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-47.154000000000906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 t="s">
        <v>126</v>
      </c>
      <c r="J71" s="14" t="s">
        <v>0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50" activePane="bottomRight" state="frozen"/>
      <selection pane="topRight" activeCell="B1" sqref="B1"/>
      <selection pane="bottomLeft" activeCell="A5" sqref="A5"/>
      <selection pane="bottomRight" activeCell="AG63" sqref="AG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3360.3</v>
      </c>
      <c r="C12" s="26">
        <v>595.38</v>
      </c>
      <c r="D12" s="26">
        <v>2616.2399999999998</v>
      </c>
      <c r="E12" s="26">
        <v>546.27</v>
      </c>
      <c r="F12" s="26">
        <v>79.66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7197.85</v>
      </c>
      <c r="AI12" s="26">
        <v>7122.25</v>
      </c>
      <c r="AJ12" s="69">
        <f>+AI12-AH12</f>
        <v>-75.600000000000364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13</v>
      </c>
      <c r="D15" s="23">
        <v>170</v>
      </c>
      <c r="E15" s="23">
        <v>10</v>
      </c>
      <c r="F15" s="23">
        <v>9.5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202.5</v>
      </c>
    </row>
    <row r="16" spans="1:36" s="32" customFormat="1" x14ac:dyDescent="0.25">
      <c r="A16" s="30" t="s">
        <v>20</v>
      </c>
      <c r="B16" s="31">
        <v>325</v>
      </c>
      <c r="C16" s="31">
        <v>32</v>
      </c>
      <c r="D16" s="31">
        <v>140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497</v>
      </c>
      <c r="AJ16" s="70"/>
    </row>
    <row r="17" spans="1:36" s="47" customFormat="1" x14ac:dyDescent="0.25">
      <c r="A17" s="46" t="s">
        <v>27</v>
      </c>
      <c r="B17" s="22">
        <f>B16*$B$8</f>
        <v>1777.75</v>
      </c>
      <c r="C17" s="22">
        <f>C16*$B$8</f>
        <v>175.04</v>
      </c>
      <c r="D17" s="22">
        <f t="shared" ref="D17:AG17" si="2">D16*$B$8</f>
        <v>765.8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2718.59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325</v>
      </c>
      <c r="C22" s="20">
        <f t="shared" ref="C22:AG23" si="5">+C16+C18+C20</f>
        <v>32</v>
      </c>
      <c r="D22" s="20">
        <f t="shared" si="5"/>
        <v>140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497</v>
      </c>
    </row>
    <row r="23" spans="1:36" s="47" customFormat="1" x14ac:dyDescent="0.25">
      <c r="A23" s="48" t="s">
        <v>26</v>
      </c>
      <c r="B23" s="19">
        <f>+B17+B19+B21</f>
        <v>1777.75</v>
      </c>
      <c r="C23" s="19">
        <f t="shared" si="5"/>
        <v>175.04</v>
      </c>
      <c r="D23" s="19">
        <f t="shared" si="5"/>
        <v>765.8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2718.59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1443.71</v>
      </c>
      <c r="C49" s="44">
        <v>335.21</v>
      </c>
      <c r="D49" s="44">
        <v>1330.19</v>
      </c>
      <c r="E49" s="44">
        <v>402.5</v>
      </c>
      <c r="F49" s="44">
        <v>64.06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3575.67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145.05000000000001</v>
      </c>
      <c r="C53" s="44">
        <v>73.7</v>
      </c>
      <c r="D53" s="44">
        <v>354.21</v>
      </c>
      <c r="E53" s="44">
        <v>133.5</v>
      </c>
      <c r="F53" s="44">
        <v>6.16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712.62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3366.51</v>
      </c>
      <c r="C64" s="53">
        <f t="shared" ref="C64:AG64" si="21">+C15+C23+C31+C39+C47+C48+C49+C50+C51+C52+C53+C54+C55+C56+C57+C58+C59+C60+C61+C62+C63</f>
        <v>596.95000000000005</v>
      </c>
      <c r="D64" s="53">
        <f t="shared" si="21"/>
        <v>2620.1999999999998</v>
      </c>
      <c r="E64" s="53">
        <f t="shared" si="21"/>
        <v>546</v>
      </c>
      <c r="F64" s="53">
        <f t="shared" si="21"/>
        <v>79.72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7209.38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3360.3</v>
      </c>
      <c r="C67" s="57">
        <f t="shared" ref="C67:L67" si="23">C12</f>
        <v>595.38</v>
      </c>
      <c r="D67" s="57">
        <f t="shared" si="23"/>
        <v>2616.2399999999998</v>
      </c>
      <c r="E67" s="57">
        <f t="shared" si="23"/>
        <v>546.27</v>
      </c>
      <c r="F67" s="57">
        <f t="shared" si="23"/>
        <v>79.66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7197.85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3360.3</v>
      </c>
      <c r="C69" s="59">
        <f t="shared" ref="C69:AG69" si="25">+C67+C68</f>
        <v>595.38</v>
      </c>
      <c r="D69" s="59">
        <f t="shared" si="25"/>
        <v>2616.2399999999998</v>
      </c>
      <c r="E69" s="59">
        <f t="shared" si="25"/>
        <v>546.27</v>
      </c>
      <c r="F69" s="59">
        <f t="shared" si="25"/>
        <v>79.66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7197.85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6.2100000000000364</v>
      </c>
      <c r="C70" s="57">
        <f t="shared" si="26"/>
        <v>1.57000000000005</v>
      </c>
      <c r="D70" s="57">
        <f t="shared" si="26"/>
        <v>3.9600000000000364</v>
      </c>
      <c r="E70" s="57">
        <f t="shared" si="26"/>
        <v>-0.26999999999998181</v>
      </c>
      <c r="F70" s="57">
        <f t="shared" si="26"/>
        <v>6.0000000000002274E-2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11.530000000000143</v>
      </c>
    </row>
    <row r="71" spans="1:34" ht="95.25" customHeight="1" x14ac:dyDescent="0.25">
      <c r="A71" s="77" t="s">
        <v>96</v>
      </c>
      <c r="B71" s="14" t="s">
        <v>127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56" sqref="AI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3690.79</v>
      </c>
      <c r="C12" s="26">
        <v>4027.79</v>
      </c>
      <c r="D12" s="26">
        <v>1041.75</v>
      </c>
      <c r="E12" s="26">
        <v>1760.27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10520.6</v>
      </c>
      <c r="AI12" s="26"/>
      <c r="AJ12" s="69">
        <f>+AI12-AH12</f>
        <v>-10520.6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455.5</v>
      </c>
      <c r="C15" s="23">
        <v>803.5</v>
      </c>
      <c r="D15" s="23">
        <v>384</v>
      </c>
      <c r="E15" s="23">
        <v>876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2519</v>
      </c>
    </row>
    <row r="16" spans="1:36" s="32" customFormat="1" x14ac:dyDescent="0.25">
      <c r="A16" s="30" t="s">
        <v>20</v>
      </c>
      <c r="B16" s="31">
        <v>239</v>
      </c>
      <c r="C16" s="31">
        <v>203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442</v>
      </c>
      <c r="AJ16" s="70"/>
    </row>
    <row r="17" spans="1:36" s="47" customFormat="1" x14ac:dyDescent="0.25">
      <c r="A17" s="46" t="s">
        <v>27</v>
      </c>
      <c r="B17" s="22">
        <f>B16*$B$8</f>
        <v>1307.33</v>
      </c>
      <c r="C17" s="22">
        <f>C16*$B$8</f>
        <v>1110.4099999999999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2417.7399999999998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239</v>
      </c>
      <c r="C22" s="20">
        <f t="shared" ref="C22:AG23" si="5">+C16+C18+C20</f>
        <v>203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442</v>
      </c>
    </row>
    <row r="23" spans="1:36" s="47" customFormat="1" x14ac:dyDescent="0.25">
      <c r="A23" s="48" t="s">
        <v>26</v>
      </c>
      <c r="B23" s="19">
        <f>+B17+B19+B21</f>
        <v>1307.33</v>
      </c>
      <c r="C23" s="19">
        <f t="shared" si="5"/>
        <v>1110.4099999999999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2417.7399999999998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18.010000000000002</v>
      </c>
      <c r="C40" s="36">
        <v>41.32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59.33</v>
      </c>
    </row>
    <row r="41" spans="1:34" s="47" customFormat="1" x14ac:dyDescent="0.25">
      <c r="A41" s="46" t="s">
        <v>44</v>
      </c>
      <c r="B41" s="22">
        <f>B40*$B$8</f>
        <v>98.514700000000005</v>
      </c>
      <c r="C41" s="22">
        <f t="shared" ref="C41:AG41" si="16">C40*$B$8</f>
        <v>226.0204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324.5351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18.010000000000002</v>
      </c>
      <c r="C46" s="20">
        <f t="shared" ref="C46:AG47" si="19">+C40+C42+C44</f>
        <v>41.32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59.33</v>
      </c>
    </row>
    <row r="47" spans="1:34" s="47" customFormat="1" x14ac:dyDescent="0.25">
      <c r="A47" s="48" t="s">
        <v>48</v>
      </c>
      <c r="B47" s="19">
        <f>+B41+B43+B45</f>
        <v>98.514700000000005</v>
      </c>
      <c r="C47" s="19">
        <f t="shared" si="19"/>
        <v>226.0204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324.5351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1759.5</v>
      </c>
      <c r="C53" s="44">
        <v>1888.94</v>
      </c>
      <c r="D53" s="44">
        <v>659.17</v>
      </c>
      <c r="E53" s="44">
        <v>855.72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5163.33</v>
      </c>
    </row>
    <row r="54" spans="1:34" x14ac:dyDescent="0.25">
      <c r="A54" s="17" t="s">
        <v>114</v>
      </c>
      <c r="B54" s="44">
        <v>84.82</v>
      </c>
      <c r="C54" s="44"/>
      <c r="D54" s="44"/>
      <c r="E54" s="44">
        <v>26.38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111.19999999999999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3705.6646999999998</v>
      </c>
      <c r="C64" s="53">
        <f t="shared" ref="C64:AG64" si="21">+C15+C23+C31+C39+C47+C48+C49+C50+C51+C52+C53+C54+C55+C56+C57+C58+C59+C60+C61+C62+C63</f>
        <v>4028.8703999999998</v>
      </c>
      <c r="D64" s="53">
        <f t="shared" si="21"/>
        <v>1043.17</v>
      </c>
      <c r="E64" s="53">
        <f t="shared" si="21"/>
        <v>1758.1000000000001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10535.8051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3690.79</v>
      </c>
      <c r="C67" s="57">
        <f t="shared" ref="C67:L67" si="23">C12</f>
        <v>4027.79</v>
      </c>
      <c r="D67" s="57">
        <f t="shared" si="23"/>
        <v>1041.75</v>
      </c>
      <c r="E67" s="57">
        <f t="shared" si="23"/>
        <v>1760.27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10520.6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3690.79</v>
      </c>
      <c r="C69" s="59">
        <f t="shared" ref="C69:AG69" si="25">+C67+C68</f>
        <v>4027.79</v>
      </c>
      <c r="D69" s="59">
        <f t="shared" si="25"/>
        <v>1041.75</v>
      </c>
      <c r="E69" s="59">
        <f t="shared" si="25"/>
        <v>1760.27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10520.6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14.874699999999848</v>
      </c>
      <c r="C70" s="57">
        <f t="shared" si="26"/>
        <v>1.0803999999998268</v>
      </c>
      <c r="D70" s="57">
        <f t="shared" si="26"/>
        <v>1.4200000000000728</v>
      </c>
      <c r="E70" s="57">
        <f t="shared" si="26"/>
        <v>-2.1699999999998454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15.205099999999902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965.37</v>
      </c>
      <c r="C12" s="26">
        <v>866.59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1831.96</v>
      </c>
      <c r="AI12" s="26">
        <v>1814.23</v>
      </c>
      <c r="AJ12" s="69">
        <f>+AI12-AH12</f>
        <v>-17.730000000000018</v>
      </c>
    </row>
    <row r="13" spans="1:36" ht="19.5" customHeight="1" x14ac:dyDescent="0.25">
      <c r="A13" s="25" t="s">
        <v>117</v>
      </c>
      <c r="B13" s="26">
        <v>38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62</v>
      </c>
      <c r="AI13" s="26"/>
      <c r="AJ13" s="69">
        <f>+AI13-AH13</f>
        <v>-62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45.4</v>
      </c>
      <c r="C15" s="23">
        <v>111.5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156.9</v>
      </c>
    </row>
    <row r="16" spans="1:36" s="32" customFormat="1" x14ac:dyDescent="0.25">
      <c r="A16" s="30" t="s">
        <v>20</v>
      </c>
      <c r="B16" s="31">
        <v>62</v>
      </c>
      <c r="C16" s="31">
        <v>58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120</v>
      </c>
      <c r="AJ16" s="70"/>
    </row>
    <row r="17" spans="1:36" s="47" customFormat="1" x14ac:dyDescent="0.25">
      <c r="A17" s="46" t="s">
        <v>27</v>
      </c>
      <c r="B17" s="22">
        <f>B16*$B$8</f>
        <v>339.14</v>
      </c>
      <c r="C17" s="22">
        <f>C16*$B$8</f>
        <v>317.26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656.4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62</v>
      </c>
      <c r="C22" s="20">
        <f t="shared" ref="C22:AG23" si="5">+C16+C18+C20</f>
        <v>58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120</v>
      </c>
    </row>
    <row r="23" spans="1:36" s="47" customFormat="1" x14ac:dyDescent="0.25">
      <c r="A23" s="48" t="s">
        <v>26</v>
      </c>
      <c r="B23" s="19">
        <f>+B17+B19+B21</f>
        <v>339.14</v>
      </c>
      <c r="C23" s="19">
        <f t="shared" si="5"/>
        <v>317.26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656.4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613.66</v>
      </c>
      <c r="C49" s="44">
        <v>436.67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1050.33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8.42</v>
      </c>
      <c r="C53" s="44">
        <v>25.27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33.69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1006.6199999999999</v>
      </c>
      <c r="C64" s="53">
        <f t="shared" ref="C64:AG64" si="21">+C15+C23+C31+C39+C47+C48+C49+C50+C51+C52+C53+C54+C55+C56+C57+C58+C59+C60+C61+C62+C63</f>
        <v>890.7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1897.32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965.37</v>
      </c>
      <c r="C67" s="57">
        <f t="shared" ref="C67:L67" si="23">C12</f>
        <v>866.59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1831.96</v>
      </c>
    </row>
    <row r="68" spans="1:34" s="47" customFormat="1" x14ac:dyDescent="0.25">
      <c r="A68" s="58" t="s">
        <v>93</v>
      </c>
      <c r="B68" s="59">
        <f t="shared" ref="B68:AG68" si="24">+B13+B14</f>
        <v>38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62</v>
      </c>
    </row>
    <row r="69" spans="1:34" s="47" customFormat="1" x14ac:dyDescent="0.25">
      <c r="A69" s="58" t="s">
        <v>94</v>
      </c>
      <c r="B69" s="59">
        <f>+B67+B68</f>
        <v>1003.37</v>
      </c>
      <c r="C69" s="59">
        <f t="shared" ref="C69:AG69" si="25">+C67+C68</f>
        <v>890.59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1893.96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3.2499999999998863</v>
      </c>
      <c r="C70" s="57">
        <f t="shared" si="26"/>
        <v>0.11000000000001364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3.3599999999999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J35" sqref="AJ3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412.31</v>
      </c>
      <c r="C12" s="26">
        <v>555.28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967.58999999999992</v>
      </c>
      <c r="AI12" s="26">
        <v>967.59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3.5</v>
      </c>
      <c r="C15" s="23">
        <v>74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77.5</v>
      </c>
    </row>
    <row r="16" spans="1:36" s="32" customFormat="1" x14ac:dyDescent="0.25">
      <c r="A16" s="30" t="s">
        <v>20</v>
      </c>
      <c r="B16" s="31">
        <v>52</v>
      </c>
      <c r="C16" s="31">
        <v>10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</v>
      </c>
      <c r="AJ16" s="70"/>
    </row>
    <row r="17" spans="1:36" s="47" customFormat="1" x14ac:dyDescent="0.25">
      <c r="A17" s="46" t="s">
        <v>27</v>
      </c>
      <c r="B17" s="22">
        <f>B16*$B$8</f>
        <v>284.44</v>
      </c>
      <c r="C17" s="22">
        <f>C16*$B$8</f>
        <v>54.699999999999996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339.14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</v>
      </c>
      <c r="C22" s="20">
        <f t="shared" ref="C22:AG23" si="5">+C16+C18+C20</f>
        <v>10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62</v>
      </c>
    </row>
    <row r="23" spans="1:36" s="47" customFormat="1" x14ac:dyDescent="0.25">
      <c r="A23" s="48" t="s">
        <v>26</v>
      </c>
      <c r="B23" s="19">
        <f>+B17+B19+B21</f>
        <v>284.44</v>
      </c>
      <c r="C23" s="19">
        <f t="shared" si="5"/>
        <v>54.699999999999996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339.14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123.87</v>
      </c>
      <c r="C49" s="44">
        <v>427.51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551.38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411.81</v>
      </c>
      <c r="C64" s="53">
        <f t="shared" ref="C64:AG64" si="21">+C15+C23+C31+C39+C47+C48+C49+C50+C51+C52+C53+C54+C55+C56+C57+C58+C59+C60+C61+C62+C63</f>
        <v>556.21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968.02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412.31</v>
      </c>
      <c r="C67" s="57">
        <f t="shared" ref="C67:L67" si="23">C12</f>
        <v>555.28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967.58999999999992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412.31</v>
      </c>
      <c r="C69" s="59">
        <f t="shared" ref="C69:AG69" si="25">+C67+C68</f>
        <v>555.28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967.58999999999992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-0.5</v>
      </c>
      <c r="C70" s="57">
        <f t="shared" si="26"/>
        <v>0.93000000000006366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0.43000000000006366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2805.63</v>
      </c>
      <c r="C12" s="26">
        <v>5469.96</v>
      </c>
      <c r="D12" s="26">
        <v>2652.69</v>
      </c>
      <c r="E12" s="26">
        <v>4563.67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15491.95</v>
      </c>
      <c r="AI12" s="26">
        <v>15388.78</v>
      </c>
      <c r="AJ12" s="69">
        <f>+AI12-AH12</f>
        <v>-103.17000000000007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99</v>
      </c>
      <c r="C15" s="23">
        <v>701</v>
      </c>
      <c r="D15" s="23">
        <v>3</v>
      </c>
      <c r="E15" s="23">
        <v>552.5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1355.5</v>
      </c>
    </row>
    <row r="16" spans="1:36" s="32" customFormat="1" x14ac:dyDescent="0.25">
      <c r="A16" s="30" t="s">
        <v>20</v>
      </c>
      <c r="B16" s="31">
        <v>177</v>
      </c>
      <c r="C16" s="31">
        <v>267</v>
      </c>
      <c r="D16" s="31">
        <v>91</v>
      </c>
      <c r="E16" s="31">
        <v>160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695</v>
      </c>
      <c r="AJ16" s="70"/>
    </row>
    <row r="17" spans="1:36" s="47" customFormat="1" x14ac:dyDescent="0.25">
      <c r="A17" s="46" t="s">
        <v>27</v>
      </c>
      <c r="B17" s="22">
        <f>B16*$B$8</f>
        <v>968.18999999999994</v>
      </c>
      <c r="C17" s="22">
        <f>C16*$B$8</f>
        <v>1460.49</v>
      </c>
      <c r="D17" s="22">
        <f t="shared" ref="D17:AG17" si="2">D16*$B$8</f>
        <v>497.77</v>
      </c>
      <c r="E17" s="22">
        <f t="shared" si="2"/>
        <v>875.19999999999993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3801.6499999999996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177</v>
      </c>
      <c r="C22" s="20">
        <f t="shared" ref="C22:AG23" si="5">+C16+C18+C20</f>
        <v>267</v>
      </c>
      <c r="D22" s="20">
        <f t="shared" si="5"/>
        <v>91</v>
      </c>
      <c r="E22" s="20">
        <f t="shared" si="5"/>
        <v>160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695</v>
      </c>
    </row>
    <row r="23" spans="1:36" s="47" customFormat="1" x14ac:dyDescent="0.25">
      <c r="A23" s="48" t="s">
        <v>26</v>
      </c>
      <c r="B23" s="19">
        <f>+B17+B19+B21</f>
        <v>968.18999999999994</v>
      </c>
      <c r="C23" s="19">
        <f t="shared" si="5"/>
        <v>1460.49</v>
      </c>
      <c r="D23" s="19">
        <f t="shared" si="5"/>
        <v>497.77</v>
      </c>
      <c r="E23" s="19">
        <f t="shared" si="5"/>
        <v>875.19999999999993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3801.6499999999996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1614.67</v>
      </c>
      <c r="C49" s="44">
        <v>2762.14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4376.8099999999995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1969.39</v>
      </c>
      <c r="E52" s="44">
        <v>2821.46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4790.8500000000004</v>
      </c>
    </row>
    <row r="53" spans="1:34" x14ac:dyDescent="0.25">
      <c r="A53" s="17" t="s">
        <v>18</v>
      </c>
      <c r="B53" s="44">
        <v>124.95</v>
      </c>
      <c r="C53" s="44">
        <v>439.54</v>
      </c>
      <c r="D53" s="44">
        <v>96.14</v>
      </c>
      <c r="E53" s="44">
        <v>307.92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968.55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87.37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87.37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2806.81</v>
      </c>
      <c r="C64" s="53">
        <f t="shared" ref="C64:AG64" si="21">+C15+C23+C31+C39+C47+C48+C49+C50+C51+C52+C53+C54+C55+C56+C57+C58+C59+C60+C61+C62+C63</f>
        <v>5363.1699999999992</v>
      </c>
      <c r="D64" s="53">
        <f t="shared" si="21"/>
        <v>2653.6699999999996</v>
      </c>
      <c r="E64" s="53">
        <f t="shared" si="21"/>
        <v>4557.08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15380.73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2805.63</v>
      </c>
      <c r="C67" s="57">
        <f t="shared" ref="C67:L67" si="23">C12</f>
        <v>5469.96</v>
      </c>
      <c r="D67" s="57">
        <f t="shared" si="23"/>
        <v>2652.69</v>
      </c>
      <c r="E67" s="57">
        <f t="shared" si="23"/>
        <v>4563.67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15491.95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2805.63</v>
      </c>
      <c r="C69" s="59">
        <f t="shared" ref="C69:AG69" si="25">+C67+C68</f>
        <v>5469.96</v>
      </c>
      <c r="D69" s="59">
        <f t="shared" si="25"/>
        <v>2652.69</v>
      </c>
      <c r="E69" s="59">
        <f t="shared" si="25"/>
        <v>4563.67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15491.95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1.1799999999998363</v>
      </c>
      <c r="C70" s="57">
        <f t="shared" si="26"/>
        <v>-106.79000000000087</v>
      </c>
      <c r="D70" s="57">
        <f t="shared" si="26"/>
        <v>0.97999999999956344</v>
      </c>
      <c r="E70" s="57">
        <f t="shared" si="26"/>
        <v>-6.5900000000001455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-111.22000000000162</v>
      </c>
    </row>
    <row r="71" spans="1:34" ht="94.5" customHeight="1" x14ac:dyDescent="0.25">
      <c r="A71" s="77" t="s">
        <v>96</v>
      </c>
      <c r="B71" s="14"/>
      <c r="C71" s="14" t="s">
        <v>131</v>
      </c>
      <c r="D71" s="14"/>
      <c r="E71" s="14" t="s">
        <v>0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133</v>
      </c>
      <c r="AH72" s="47"/>
    </row>
    <row r="73" spans="1:34" x14ac:dyDescent="0.25">
      <c r="C73" s="12" t="s">
        <v>132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2022-06-27T14:49:39Z</dcterms:modified>
</cp:coreProperties>
</file>