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4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H31" i="149" l="1"/>
  <c r="P31" i="149"/>
  <c r="X31" i="149"/>
  <c r="AF31" i="149"/>
  <c r="H31" i="150"/>
  <c r="P31" i="150"/>
  <c r="T31" i="150"/>
  <c r="AB31" i="150"/>
  <c r="D31" i="151"/>
  <c r="H31" i="151"/>
  <c r="L31" i="151"/>
  <c r="P31" i="151"/>
  <c r="T31" i="151"/>
  <c r="X31" i="151"/>
  <c r="AB31" i="151"/>
  <c r="AF31" i="151"/>
  <c r="D31" i="149"/>
  <c r="L31" i="149"/>
  <c r="T31" i="149"/>
  <c r="AB31" i="149"/>
  <c r="D31" i="150"/>
  <c r="L31" i="150"/>
  <c r="X31" i="150"/>
  <c r="AF31" i="150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Q64" i="149"/>
  <c r="Q70" i="149" s="1"/>
  <c r="AC64" i="149"/>
  <c r="AC70" i="149" s="1"/>
  <c r="M64" i="149"/>
  <c r="M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AG69" i="148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X39" i="40" s="1"/>
  <c r="Y33" i="40"/>
  <c r="Z33" i="40"/>
  <c r="AA33" i="40"/>
  <c r="AB33" i="40"/>
  <c r="AB39" i="40" s="1"/>
  <c r="AC33" i="40"/>
  <c r="AD33" i="40"/>
  <c r="AE33" i="40"/>
  <c r="AF33" i="40"/>
  <c r="AF39" i="40" s="1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Y23" i="40"/>
  <c r="AB47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V64" i="40" l="1"/>
  <c r="AA64" i="40"/>
  <c r="AA70" i="40" s="1"/>
  <c r="Y64" i="40"/>
  <c r="Y70" i="40" s="1"/>
  <c r="AD64" i="40"/>
  <c r="AD70" i="40" s="1"/>
  <c r="L69" i="40"/>
  <c r="AE64" i="40"/>
  <c r="AE70" i="40" s="1"/>
  <c r="T64" i="40"/>
  <c r="AF64" i="40"/>
  <c r="AF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B38" i="40"/>
  <c r="G23" i="40" l="1"/>
  <c r="G64" i="40" s="1"/>
  <c r="G70" i="40" s="1"/>
  <c r="E23" i="40"/>
  <c r="L39" i="40"/>
  <c r="E47" i="40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<sst xmlns="http://schemas.openxmlformats.org/spreadsheetml/2006/main" count="741" uniqueCount="133">
  <si>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</si>
  <si>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</si>
  <si>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</si>
  <si>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</si>
  <si>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</si>
  <si>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</si>
  <si>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</si>
  <si>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</si>
  <si>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</si>
  <si>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</si>
  <si>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</si>
  <si>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</si>
  <si>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</si>
  <si>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</si>
  <si>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</si>
  <si>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</si>
  <si>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</si>
  <si>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</si>
  <si>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</si>
  <si>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</si>
  <si>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</si>
  <si>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</si>
  <si>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</si>
  <si>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</si>
  <si>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</si>
  <si>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</si>
  <si>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</si>
  <si>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</si>
  <si>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</si>
  <si>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</si>
  <si>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</si>
  <si>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</si>
  <si>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</si>
  <si>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</si>
  <si>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</si>
  <si>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</si>
  <si>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</si>
  <si>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</si>
  <si>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</si>
  <si>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</si>
  <si>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</si>
  <si>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</si>
  <si>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</si>
  <si>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</si>
  <si>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</si>
  <si>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</si>
  <si>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</si>
  <si>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</si>
  <si>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</si>
  <si>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</si>
  <si>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</si>
  <si>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</si>
  <si>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</si>
  <si>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</si>
  <si>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</si>
  <si>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</si>
  <si>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</si>
  <si>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</si>
  <si>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</si>
  <si>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</si>
  <si>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</si>
  <si>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</si>
  <si>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</si>
  <si>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</si>
  <si>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</si>
  <si>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</si>
  <si>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</si>
  <si>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</si>
  <si>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</si>
  <si>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</si>
  <si>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</si>
  <si>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</si>
  <si>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</si>
  <si>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</si>
  <si>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</si>
  <si>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</si>
  <si>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</si>
  <si>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</si>
  <si>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</si>
  <si>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</si>
  <si>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</si>
  <si>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</si>
  <si>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</si>
  <si>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</si>
  <si>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</si>
  <si>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</si>
  <si>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</si>
  <si>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</si>
  <si>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</si>
  <si>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</si>
  <si>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</si>
  <si>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</si>
  <si>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</si>
  <si>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</si>
  <si>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</si>
  <si>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</si>
  <si>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</si>
  <si>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</si>
  <si>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</si>
  <si>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</si>
  <si>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</si>
  <si>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</si>
  <si>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</si>
  <si>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</si>
  <si>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</si>
  <si>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</si>
  <si>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</si>
  <si>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</si>
  <si>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</si>
  <si>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</si>
  <si>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</si>
  <si>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</si>
  <si>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</si>
  <si>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</si>
  <si>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</si>
  <si>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</si>
  <si>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</si>
  <si>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</si>
  <si>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</si>
  <si>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</si>
  <si>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</si>
  <si>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</si>
  <si>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</si>
  <si>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35.00F/C</t>
  </si>
  <si>
    <t>47.00F/C</t>
  </si>
  <si>
    <t>SOBRANTE DE 5$</t>
  </si>
  <si>
    <t>NO SE CARGO EFECTIVO</t>
  </si>
  <si>
    <t>EN SISTEMA</t>
  </si>
  <si>
    <t>5.00PERIODICO</t>
  </si>
  <si>
    <t>37.00F/C</t>
  </si>
  <si>
    <t>PAYPAL REGISTADO X $</t>
  </si>
  <si>
    <t>15.00F/C</t>
  </si>
  <si>
    <t>22.00F 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</si>
</sst>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48284.09</v>
      </c>
      <c r="C2" s="43">
        <f>MODELO!AH12</f>
        <v>24654.52</v>
      </c>
      <c r="D2" s="43">
        <f>EXQUISITECES!AH12</f>
        <v>7016.08</v>
      </c>
      <c r="E2" s="43">
        <f>HOYADA!AH12</f>
        <v>10170.61</v>
      </c>
      <c r="F2" s="43">
        <f>FARMASTOP!AH12</f>
        <v>2174.41</v>
      </c>
      <c r="G2" s="43">
        <f>BOCAS!AH12</f>
        <v>1369.1299999999999</v>
      </c>
      <c r="H2" s="43">
        <f>LAGUNETICA!AH12</f>
        <v>14668.310000000001</v>
      </c>
      <c r="I2" s="43">
        <f>SANANTONIO!AH12</f>
        <v>0</v>
      </c>
      <c r="J2" s="43">
        <f>SUM(B2:I2)</f>
        <v>108337.15000000001</v>
      </c>
    </row>
    <row r="3" spans="1:10" x14ac:dyDescent="0.25">
      <c r="A3" s="46" t="s">
        <v>0</v>
      </c>
      <c r="B3" s="43">
        <f>AUTOMERCADO!AH15</f>
        <v>1960</v>
      </c>
      <c r="C3" s="43">
        <f>MODELO!AH15</f>
        <v>1396</v>
      </c>
      <c r="D3" s="43">
        <f>EXQUISITECES!AH15</f>
        <v>477.2</v>
      </c>
      <c r="E3" s="43">
        <f>HOYADA!AH15</f>
        <v>1813.5</v>
      </c>
      <c r="F3" s="43">
        <f>FARMASTOP!AH15</f>
        <v>39.5</v>
      </c>
      <c r="G3" s="43">
        <f>BOCAS!AH15</f>
        <v>47.5</v>
      </c>
      <c r="H3" s="43">
        <f>LAGUNETICA!AH15</f>
        <v>1266.0999999999999</v>
      </c>
      <c r="I3" s="43">
        <f>SANANTONIO!AH15</f>
        <v>0</v>
      </c>
      <c r="J3" s="43">
        <f t="shared" ref="J3:J52" si="0">SUM(B3:I3)</f>
        <v>6999.7999999999993</v>
      </c>
    </row>
    <row r="4" spans="1:10" x14ac:dyDescent="0.25">
      <c r="A4" s="73" t="s">
        <v>20</v>
      </c>
      <c r="B4" s="43">
        <f>AUTOMERCADO!AH16</f>
        <v>3224</v>
      </c>
      <c r="C4" s="43">
        <f>MODELO!AH16</f>
        <v>1481</v>
      </c>
      <c r="D4" s="43">
        <f>EXQUISITECES!AH16</f>
        <v>357</v>
      </c>
      <c r="E4" s="43">
        <f>HOYADA!AH16</f>
        <v>372</v>
      </c>
      <c r="F4" s="43">
        <f>FARMASTOP!AH16</f>
        <v>201</v>
      </c>
      <c r="G4" s="43">
        <f>BOCAS!AH16</f>
        <v>80</v>
      </c>
      <c r="H4" s="43">
        <f>LAGUNETICA!AH16</f>
        <v>822</v>
      </c>
      <c r="I4" s="43">
        <f>SANANTONIO!AH16</f>
        <v>0</v>
      </c>
      <c r="J4" s="43">
        <f t="shared" si="0"/>
        <v>6537</v>
      </c>
    </row>
    <row r="5" spans="1:10" x14ac:dyDescent="0.25">
      <c r="A5" s="46" t="s">
        <v>27</v>
      </c>
      <c r="B5" s="43">
        <f>AUTOMERCADO!AH17</f>
        <v>17635.279999999995</v>
      </c>
      <c r="C5" s="43">
        <f>MODELO!AH17</f>
        <v>8101.07</v>
      </c>
      <c r="D5" s="43">
        <f>EXQUISITECES!AH17</f>
        <v>1952.79</v>
      </c>
      <c r="E5" s="43">
        <f>HOYADA!AH17</f>
        <v>2034.84</v>
      </c>
      <c r="F5" s="43">
        <f>FARMASTOP!AH17</f>
        <v>1099.4699999999998</v>
      </c>
      <c r="G5" s="43">
        <f>BOCAS!AH17</f>
        <v>437.59999999999997</v>
      </c>
      <c r="H5" s="43">
        <f>LAGUNETICA!AH17</f>
        <v>4496.34</v>
      </c>
      <c r="I5" s="43">
        <f>SANANTONIO!AH17</f>
        <v>0</v>
      </c>
      <c r="J5" s="43">
        <f t="shared" si="0"/>
        <v>35757.39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3224</v>
      </c>
      <c r="C10" s="43">
        <f>MODELO!AH22</f>
        <v>1481</v>
      </c>
      <c r="D10" s="43">
        <f>EXQUISITECES!AH22</f>
        <v>357</v>
      </c>
      <c r="E10" s="43">
        <f>HOYADA!AH22</f>
        <v>372</v>
      </c>
      <c r="F10" s="43">
        <f>FARMASTOP!AH22</f>
        <v>201</v>
      </c>
      <c r="G10" s="43">
        <f>BOCAS!AH22</f>
        <v>80</v>
      </c>
      <c r="H10" s="43">
        <f>LAGUNETICA!AH22</f>
        <v>822</v>
      </c>
      <c r="I10" s="43">
        <f>SANANTONIO!AH22</f>
        <v>0</v>
      </c>
      <c r="J10" s="43">
        <f t="shared" si="0"/>
        <v>6537</v>
      </c>
    </row>
    <row r="11" spans="1:10" x14ac:dyDescent="0.25">
      <c r="A11" s="48" t="s">
        <v>26</v>
      </c>
      <c r="B11" s="43">
        <f>AUTOMERCADO!AH23</f>
        <v>17635.279999999995</v>
      </c>
      <c r="C11" s="43">
        <f>MODELO!AH23</f>
        <v>8101.07</v>
      </c>
      <c r="D11" s="43">
        <f>EXQUISITECES!AH23</f>
        <v>1952.79</v>
      </c>
      <c r="E11" s="43">
        <f>HOYADA!AH23</f>
        <v>2034.84</v>
      </c>
      <c r="F11" s="43">
        <f>FARMASTOP!AH23</f>
        <v>1099.4699999999998</v>
      </c>
      <c r="G11" s="43">
        <f>BOCAS!AH23</f>
        <v>437.59999999999997</v>
      </c>
      <c r="H11" s="43">
        <f>LAGUNETICA!AH23</f>
        <v>4496.34</v>
      </c>
      <c r="I11" s="43">
        <f>SANANTONIO!AH23</f>
        <v>0</v>
      </c>
      <c r="J11" s="43">
        <f t="shared" si="0"/>
        <v>35757.39</v>
      </c>
    </row>
    <row r="12" spans="1:10" x14ac:dyDescent="0.25">
      <c r="A12" s="46" t="s">
        <v>28</v>
      </c>
      <c r="B12" s="43">
        <f>AUTOMERCADO!AH24</f>
        <v>80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80</v>
      </c>
    </row>
    <row r="13" spans="1:10" x14ac:dyDescent="0.25">
      <c r="A13" s="46" t="s">
        <v>31</v>
      </c>
      <c r="B13" s="43">
        <f>AUTOMERCADO!AH25</f>
        <v>457.6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457.6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80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80</v>
      </c>
    </row>
    <row r="19" spans="1:10" x14ac:dyDescent="0.25">
      <c r="A19" s="48" t="s">
        <v>33</v>
      </c>
      <c r="B19" s="43">
        <f>AUTOMERCADO!AH31</f>
        <v>457.6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457.6</v>
      </c>
    </row>
    <row r="20" spans="1:10" x14ac:dyDescent="0.25">
      <c r="A20" s="46" t="s">
        <v>34</v>
      </c>
      <c r="B20" s="43">
        <f>AUTOMERCADO!AH32</f>
        <v>118.41</v>
      </c>
      <c r="C20" s="43">
        <f>MODELO!AH32</f>
        <v>0</v>
      </c>
      <c r="D20" s="43">
        <f>EXQUISITECES!AH32</f>
        <v>55.17</v>
      </c>
      <c r="E20" s="43">
        <f>HOYADA!AH32</f>
        <v>81.3</v>
      </c>
      <c r="F20" s="43">
        <f>FARMASTOP!AH32</f>
        <v>0</v>
      </c>
      <c r="G20" s="43">
        <f>BOCAS!AH32</f>
        <v>14</v>
      </c>
      <c r="H20" s="43">
        <f>LAGUNETICA!AH32</f>
        <v>0</v>
      </c>
      <c r="I20" s="43">
        <f>SANANTONIO!AH32</f>
        <v>0</v>
      </c>
      <c r="J20" s="43">
        <f t="shared" si="0"/>
        <v>268.88</v>
      </c>
    </row>
    <row r="21" spans="1:10" x14ac:dyDescent="0.25">
      <c r="A21" s="46" t="s">
        <v>35</v>
      </c>
      <c r="B21" s="43">
        <f>AUTOMERCADO!AH33</f>
        <v>647.70269999999994</v>
      </c>
      <c r="C21" s="43">
        <f>MODELO!AH33</f>
        <v>0</v>
      </c>
      <c r="D21" s="43">
        <f>EXQUISITECES!AH33</f>
        <v>301.7799</v>
      </c>
      <c r="E21" s="43">
        <f>HOYADA!AH33</f>
        <v>444.71099999999996</v>
      </c>
      <c r="F21" s="43">
        <f>FARMASTOP!AH33</f>
        <v>0</v>
      </c>
      <c r="G21" s="43">
        <f>BOCAS!AH33</f>
        <v>76.58</v>
      </c>
      <c r="H21" s="43">
        <f>LAGUNETICA!AH33</f>
        <v>0</v>
      </c>
      <c r="I21" s="43">
        <f>SANANTONIO!AH33</f>
        <v>0</v>
      </c>
      <c r="J21" s="43">
        <f t="shared" si="0"/>
        <v>1470.7735999999998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118.41</v>
      </c>
      <c r="C26" s="43">
        <f>MODELO!AH38</f>
        <v>0</v>
      </c>
      <c r="D26" s="43">
        <f>EXQUISITECES!AH38</f>
        <v>55.17</v>
      </c>
      <c r="E26" s="43">
        <f>HOYADA!AH38</f>
        <v>81.3</v>
      </c>
      <c r="F26" s="43">
        <f>FARMASTOP!AH38</f>
        <v>0</v>
      </c>
      <c r="G26" s="43">
        <f>BOCAS!AH38</f>
        <v>14</v>
      </c>
      <c r="H26" s="43">
        <f>LAGUNETICA!AH38</f>
        <v>0</v>
      </c>
      <c r="I26" s="43">
        <f>SANANTONIO!AH38</f>
        <v>0</v>
      </c>
      <c r="J26" s="43">
        <f t="shared" si="0"/>
        <v>268.88</v>
      </c>
    </row>
    <row r="27" spans="1:10" x14ac:dyDescent="0.25">
      <c r="A27" s="48" t="s">
        <v>42</v>
      </c>
      <c r="B27" s="43">
        <f>AUTOMERCADO!AH39</f>
        <v>647.70269999999994</v>
      </c>
      <c r="C27" s="43">
        <f>MODELO!AH39</f>
        <v>0</v>
      </c>
      <c r="D27" s="43">
        <f>EXQUISITECES!AH39</f>
        <v>301.7799</v>
      </c>
      <c r="E27" s="43">
        <f>HOYADA!AH39</f>
        <v>444.71099999999996</v>
      </c>
      <c r="F27" s="43">
        <f>FARMASTOP!AH39</f>
        <v>0</v>
      </c>
      <c r="G27" s="43">
        <f>BOCAS!AH39</f>
        <v>76.58</v>
      </c>
      <c r="H27" s="43">
        <f>LAGUNETICA!AH39</f>
        <v>0</v>
      </c>
      <c r="I27" s="43">
        <f>SANANTONIO!AH39</f>
        <v>0</v>
      </c>
      <c r="J27" s="43">
        <f t="shared" si="0"/>
        <v>1470.7735999999998</v>
      </c>
    </row>
    <row r="28" spans="1:10" x14ac:dyDescent="0.25">
      <c r="A28" s="46" t="s">
        <v>43</v>
      </c>
      <c r="B28" s="43">
        <f>AUTOMERCADO!AH40</f>
        <v>254.66</v>
      </c>
      <c r="C28" s="43">
        <f>MODELO!AH40</f>
        <v>57.66</v>
      </c>
      <c r="D28" s="43">
        <f>EXQUISITECES!AH40</f>
        <v>0</v>
      </c>
      <c r="E28" s="43">
        <f>HOYADA!AH40</f>
        <v>19.93</v>
      </c>
      <c r="F28" s="43">
        <f>FARMASTOP!AH40</f>
        <v>0</v>
      </c>
      <c r="G28" s="43">
        <f>BOCAS!AH40</f>
        <v>0</v>
      </c>
      <c r="H28" s="43">
        <f>LAGUNETICA!AH40</f>
        <v>60.53</v>
      </c>
      <c r="I28" s="43">
        <f>SANANTONIO!AH40</f>
        <v>0</v>
      </c>
      <c r="J28" s="43">
        <f t="shared" si="0"/>
        <v>392.78</v>
      </c>
    </row>
    <row r="29" spans="1:10" x14ac:dyDescent="0.25">
      <c r="A29" s="46" t="s">
        <v>44</v>
      </c>
      <c r="B29" s="43">
        <f>AUTOMERCADO!AH41</f>
        <v>1392.9902</v>
      </c>
      <c r="C29" s="43">
        <f>MODELO!AH41</f>
        <v>315.40019999999993</v>
      </c>
      <c r="D29" s="43">
        <f>EXQUISITECES!AH41</f>
        <v>0</v>
      </c>
      <c r="E29" s="43">
        <f>HOYADA!AH41</f>
        <v>109.01709999999999</v>
      </c>
      <c r="F29" s="43">
        <f>FARMASTOP!AH41</f>
        <v>0</v>
      </c>
      <c r="G29" s="43">
        <f>BOCAS!AH41</f>
        <v>0</v>
      </c>
      <c r="H29" s="43">
        <f>LAGUNETICA!AH41</f>
        <v>331.09909999999996</v>
      </c>
      <c r="I29" s="43">
        <f>SANANTONIO!AH41</f>
        <v>0</v>
      </c>
      <c r="J29" s="43">
        <f t="shared" si="0"/>
        <v>2148.5065999999997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254.66</v>
      </c>
      <c r="C34" s="43">
        <f>MODELO!AH46</f>
        <v>57.66</v>
      </c>
      <c r="D34" s="43">
        <f>EXQUISITECES!AH46</f>
        <v>0</v>
      </c>
      <c r="E34" s="43">
        <f>HOYADA!AH46</f>
        <v>19.93</v>
      </c>
      <c r="F34" s="43">
        <f>FARMASTOP!AH46</f>
        <v>0</v>
      </c>
      <c r="G34" s="43">
        <f>BOCAS!AH46</f>
        <v>0</v>
      </c>
      <c r="H34" s="43">
        <f>LAGUNETICA!AH46</f>
        <v>60.53</v>
      </c>
      <c r="I34" s="43">
        <f>SANANTONIO!AH46</f>
        <v>0</v>
      </c>
      <c r="J34" s="43">
        <f t="shared" si="0"/>
        <v>392.78</v>
      </c>
    </row>
    <row r="35" spans="1:10" x14ac:dyDescent="0.25">
      <c r="A35" s="48" t="s">
        <v>48</v>
      </c>
      <c r="B35" s="43">
        <f>AUTOMERCADO!AH47</f>
        <v>1392.9902</v>
      </c>
      <c r="C35" s="43">
        <f>MODELO!AH47</f>
        <v>315.40019999999993</v>
      </c>
      <c r="D35" s="43">
        <f>EXQUISITECES!AH47</f>
        <v>0</v>
      </c>
      <c r="E35" s="43">
        <f>HOYADA!AH47</f>
        <v>109.01709999999999</v>
      </c>
      <c r="F35" s="43">
        <f>FARMASTOP!AH47</f>
        <v>0</v>
      </c>
      <c r="G35" s="43">
        <f>BOCAS!AH47</f>
        <v>0</v>
      </c>
      <c r="H35" s="43">
        <f>LAGUNETICA!AH47</f>
        <v>331.09909999999996</v>
      </c>
      <c r="I35" s="43">
        <f>SANANTONIO!AH47</f>
        <v>0</v>
      </c>
      <c r="J35" s="43">
        <f t="shared" si="0"/>
        <v>2148.5065999999997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23712.239999999998</v>
      </c>
      <c r="C37" s="43">
        <f>MODELO!AH49</f>
        <v>11062.76</v>
      </c>
      <c r="D37" s="43">
        <f>EXQUISITECES!AH49</f>
        <v>3689.56</v>
      </c>
      <c r="E37" s="43">
        <f>HOYADA!AH49</f>
        <v>3987.0200000000004</v>
      </c>
      <c r="F37" s="43">
        <f>FARMASTOP!AH49</f>
        <v>1078.03</v>
      </c>
      <c r="G37" s="43">
        <f>BOCAS!AH49</f>
        <v>744.3</v>
      </c>
      <c r="H37" s="43">
        <f>LAGUNETICA!AH49</f>
        <v>2953.77</v>
      </c>
      <c r="I37" s="43">
        <f>SANANTONIO!AH49</f>
        <v>0</v>
      </c>
      <c r="J37" s="43">
        <f t="shared" si="0"/>
        <v>47227.68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1373.68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4424.09</v>
      </c>
      <c r="I40" s="43">
        <f>SANANTONIO!AH52</f>
        <v>0</v>
      </c>
      <c r="J40" s="43">
        <f t="shared" si="0"/>
        <v>5797.77</v>
      </c>
    </row>
    <row r="41" spans="1:10" x14ac:dyDescent="0.25">
      <c r="A41" s="74" t="s">
        <v>18</v>
      </c>
      <c r="B41" s="43">
        <f>AUTOMERCADO!AH53</f>
        <v>1865.46</v>
      </c>
      <c r="C41" s="43">
        <f>MODELO!AH53</f>
        <v>1751.41</v>
      </c>
      <c r="D41" s="43">
        <f>EXQUISITECES!AH53</f>
        <v>578.63000000000011</v>
      </c>
      <c r="E41" s="43">
        <f>HOYADA!AH53</f>
        <v>1707.17</v>
      </c>
      <c r="F41" s="43">
        <f>FARMASTOP!AH53</f>
        <v>36.58</v>
      </c>
      <c r="G41" s="43">
        <f>BOCAS!AH53</f>
        <v>7.84</v>
      </c>
      <c r="H41" s="43">
        <f>LAGUNETICA!AH53</f>
        <v>1226.19</v>
      </c>
      <c r="I41" s="43">
        <f>SANANTONIO!AH53</f>
        <v>0</v>
      </c>
      <c r="J41" s="43">
        <f t="shared" si="0"/>
        <v>7173.2800000000007</v>
      </c>
    </row>
    <row r="42" spans="1:10" x14ac:dyDescent="0.25">
      <c r="A42" s="74" t="s">
        <v>114</v>
      </c>
      <c r="B42" s="43">
        <f>AUTOMERCADO!AH54</f>
        <v>60.79</v>
      </c>
      <c r="C42" s="43">
        <f>MODELO!AH54</f>
        <v>184.54000000000002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245.33</v>
      </c>
    </row>
    <row r="43" spans="1:10" x14ac:dyDescent="0.25">
      <c r="A43" s="74" t="s">
        <v>52</v>
      </c>
      <c r="B43" s="43">
        <f>AUTOMERCADO!AH55</f>
        <v>671.69999999999993</v>
      </c>
      <c r="C43" s="43">
        <f>MODELO!AH55</f>
        <v>430.78</v>
      </c>
      <c r="D43" s="43">
        <f>EXQUISITECES!AH55</f>
        <v>16.89</v>
      </c>
      <c r="E43" s="43">
        <f>HOYADA!AH55</f>
        <v>98.67</v>
      </c>
      <c r="F43" s="43">
        <f>FARMASTOP!AH55</f>
        <v>0</v>
      </c>
      <c r="G43" s="43">
        <f>BOCAS!AH55</f>
        <v>81.7</v>
      </c>
      <c r="H43" s="43">
        <f>LAGUNETICA!AH55</f>
        <v>0</v>
      </c>
      <c r="I43" s="43">
        <f>SANANTONIO!AH55</f>
        <v>0</v>
      </c>
      <c r="J43" s="43">
        <f t="shared" si="0"/>
        <v>1299.7400000000002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95.14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95.14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48403.762900000002</v>
      </c>
      <c r="C52" s="75">
        <f>MODELO!AH64</f>
        <v>24710.780200000001</v>
      </c>
      <c r="D52" s="75">
        <f>EXQUISITECES!AH64</f>
        <v>7016.8499000000002</v>
      </c>
      <c r="E52" s="75">
        <f>HOYADA!AH64</f>
        <v>10194.928099999997</v>
      </c>
      <c r="F52" s="75">
        <f>FARMASTOP!AH64</f>
        <v>2253.58</v>
      </c>
      <c r="G52" s="75">
        <f>BOCAS!AH64</f>
        <v>1395.52</v>
      </c>
      <c r="H52" s="75">
        <f>LAGUNETICA!AH64</f>
        <v>14697.589099999999</v>
      </c>
      <c r="I52" s="75">
        <f>SANANTONIO!AH64</f>
        <v>0</v>
      </c>
      <c r="J52" s="75">
        <f t="shared" si="0"/>
        <v>108673.0102</v>
      </c>
    </row>
    <row r="53" spans="1:10" x14ac:dyDescent="0.25">
      <c r="A53" s="56" t="s">
        <v>3</v>
      </c>
      <c r="B53" s="43">
        <f>B2</f>
        <v>48284.09</v>
      </c>
      <c r="C53" s="43">
        <f t="shared" ref="C53:I53" si="1">C2</f>
        <v>24654.52</v>
      </c>
      <c r="D53" s="43">
        <f t="shared" si="1"/>
        <v>7016.08</v>
      </c>
      <c r="E53" s="43">
        <f t="shared" si="1"/>
        <v>10170.61</v>
      </c>
      <c r="F53" s="43">
        <f t="shared" si="1"/>
        <v>2174.41</v>
      </c>
      <c r="G53" s="43">
        <f t="shared" si="1"/>
        <v>1369.1299999999999</v>
      </c>
      <c r="H53" s="43">
        <f t="shared" si="1"/>
        <v>14668.310000000001</v>
      </c>
      <c r="I53" s="43">
        <f t="shared" si="1"/>
        <v>0</v>
      </c>
      <c r="J53" s="43">
        <f>J2</f>
        <v>108337.15000000001</v>
      </c>
    </row>
    <row r="54" spans="1:10" x14ac:dyDescent="0.25">
      <c r="A54" s="58" t="s">
        <v>95</v>
      </c>
      <c r="B54" s="43">
        <f>+B52-B53</f>
        <v>119.67290000000503</v>
      </c>
      <c r="C54" s="43">
        <f t="shared" ref="C54:I54" si="2">+C52-C53</f>
        <v>56.260200000000623</v>
      </c>
      <c r="D54" s="43">
        <f t="shared" si="2"/>
        <v>0.76990000000023429</v>
      </c>
      <c r="E54" s="43">
        <f t="shared" si="2"/>
        <v>24.318099999996775</v>
      </c>
      <c r="F54" s="43">
        <f t="shared" si="2"/>
        <v>79.170000000000073</v>
      </c>
      <c r="G54" s="43">
        <f t="shared" si="2"/>
        <v>26.3900000000001</v>
      </c>
      <c r="H54" s="43">
        <f t="shared" si="2"/>
        <v>29.279099999997925</v>
      </c>
      <c r="I54" s="43">
        <f t="shared" si="2"/>
        <v>0</v>
      </c>
      <c r="J54" s="43">
        <f>+J52-J53</f>
        <v>335.86019999999553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80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3132.86</v>
      </c>
      <c r="C12" s="26">
        <v>2265.86</v>
      </c>
      <c r="D12" s="26">
        <v>3210.27</v>
      </c>
      <c r="E12" s="26">
        <v>4391.09</v>
      </c>
      <c r="F12" s="26">
        <v>2023.08</v>
      </c>
      <c r="G12" s="26">
        <v>566.55999999999995</v>
      </c>
      <c r="H12" s="26">
        <v>6477.65</v>
      </c>
      <c r="I12" s="26">
        <v>2786.66</v>
      </c>
      <c r="J12" s="26">
        <v>5539.55</v>
      </c>
      <c r="K12" s="26">
        <v>4230.92</v>
      </c>
      <c r="L12" s="26">
        <v>6683.59</v>
      </c>
      <c r="M12" s="26">
        <v>3264.32</v>
      </c>
      <c r="N12" s="26">
        <v>1099.76</v>
      </c>
      <c r="O12" s="26">
        <v>2611.92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48284.09</v>
      </c>
      <c r="AI12" s="26">
        <v>47714.78</v>
      </c>
      <c r="AJ12" s="69">
        <f>+AI12-AH12</f>
        <v>-569.30999999999767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230.5</v>
      </c>
      <c r="C15" s="23">
        <v>9.5</v>
      </c>
      <c r="D15" s="23"/>
      <c r="E15" s="23">
        <v>251.5</v>
      </c>
      <c r="F15" s="23">
        <v>159.5</v>
      </c>
      <c r="G15" s="23">
        <v>211.5</v>
      </c>
      <c r="H15" s="23">
        <v>95.5</v>
      </c>
      <c r="I15" s="23">
        <v>82</v>
      </c>
      <c r="J15" s="23">
        <v>313</v>
      </c>
      <c r="K15" s="23">
        <v>121.5</v>
      </c>
      <c r="L15" s="23">
        <v>153</v>
      </c>
      <c r="M15" s="23"/>
      <c r="N15" s="23">
        <v>20.5</v>
      </c>
      <c r="O15" s="23">
        <v>312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1960</v>
      </c>
    </row>
    <row r="16" spans="1:36" s="32" customFormat="1" x14ac:dyDescent="0.25">
      <c r="A16" s="30" t="s">
        <v>20</v>
      </c>
      <c r="B16" s="31">
        <v>154</v>
      </c>
      <c r="C16" s="31">
        <v>119</v>
      </c>
      <c r="D16" s="31">
        <v>76</v>
      </c>
      <c r="E16" s="31">
        <v>319</v>
      </c>
      <c r="F16" s="31">
        <v>90</v>
      </c>
      <c r="G16" s="31"/>
      <c r="H16" s="31">
        <v>646</v>
      </c>
      <c r="I16" s="31">
        <v>236</v>
      </c>
      <c r="J16" s="31">
        <v>275</v>
      </c>
      <c r="K16" s="31">
        <v>296</v>
      </c>
      <c r="L16" s="31">
        <v>621</v>
      </c>
      <c r="M16" s="31">
        <v>305</v>
      </c>
      <c r="N16" s="31">
        <v>87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3224</v>
      </c>
      <c r="AJ16" s="70"/>
    </row>
    <row r="17" spans="1:36" s="47" customFormat="1" x14ac:dyDescent="0.25">
      <c r="A17" s="46" t="s">
        <v>27</v>
      </c>
      <c r="B17" s="22">
        <f>B16*$B$8</f>
        <v>842.38</v>
      </c>
      <c r="C17" s="22">
        <f>C16*$B$8</f>
        <v>650.92999999999995</v>
      </c>
      <c r="D17" s="22">
        <f t="shared" ref="D17:L17" si="2">D16*$B$8</f>
        <v>415.71999999999997</v>
      </c>
      <c r="E17" s="22">
        <f t="shared" si="2"/>
        <v>1744.9299999999998</v>
      </c>
      <c r="F17" s="22">
        <f t="shared" si="2"/>
        <v>492.29999999999995</v>
      </c>
      <c r="G17" s="22">
        <f t="shared" si="2"/>
        <v>0</v>
      </c>
      <c r="H17" s="22">
        <f t="shared" si="2"/>
        <v>3533.62</v>
      </c>
      <c r="I17" s="22">
        <f t="shared" si="2"/>
        <v>1290.9199999999998</v>
      </c>
      <c r="J17" s="22">
        <f t="shared" si="2"/>
        <v>1504.25</v>
      </c>
      <c r="K17" s="22">
        <f t="shared" si="2"/>
        <v>1619.12</v>
      </c>
      <c r="L17" s="22">
        <f t="shared" si="2"/>
        <v>3396.87</v>
      </c>
      <c r="M17" s="22">
        <f t="shared" ref="M17:R17" si="3">M16*$B$8</f>
        <v>1668.35</v>
      </c>
      <c r="N17" s="22">
        <f t="shared" si="3"/>
        <v>475.89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17635.279999999995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154</v>
      </c>
      <c r="C22" s="20">
        <f t="shared" ref="C22:L22" si="11">+C16+C18+C20</f>
        <v>119</v>
      </c>
      <c r="D22" s="20">
        <f t="shared" si="11"/>
        <v>76</v>
      </c>
      <c r="E22" s="20">
        <f t="shared" si="11"/>
        <v>319</v>
      </c>
      <c r="F22" s="20">
        <f t="shared" si="11"/>
        <v>90</v>
      </c>
      <c r="G22" s="20">
        <f t="shared" si="11"/>
        <v>0</v>
      </c>
      <c r="H22" s="20">
        <f t="shared" si="11"/>
        <v>646</v>
      </c>
      <c r="I22" s="20">
        <f t="shared" si="11"/>
        <v>236</v>
      </c>
      <c r="J22" s="20">
        <f t="shared" si="11"/>
        <v>275</v>
      </c>
      <c r="K22" s="20">
        <f t="shared" si="11"/>
        <v>296</v>
      </c>
      <c r="L22" s="20">
        <f t="shared" si="11"/>
        <v>621</v>
      </c>
      <c r="M22" s="20">
        <f t="shared" ref="M22:S22" si="12">+M16+M18+M20</f>
        <v>305</v>
      </c>
      <c r="N22" s="20">
        <f t="shared" si="12"/>
        <v>87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3224</v>
      </c>
    </row>
    <row r="23" spans="1:36" s="47" customFormat="1" x14ac:dyDescent="0.25">
      <c r="A23" s="48" t="s">
        <v>26</v>
      </c>
      <c r="B23" s="19">
        <f>+B17+B19+B21</f>
        <v>842.38</v>
      </c>
      <c r="C23" s="19">
        <f t="shared" ref="C23:L23" si="14">+C17+C19+C21</f>
        <v>650.92999999999995</v>
      </c>
      <c r="D23" s="19">
        <f t="shared" si="14"/>
        <v>415.71999999999997</v>
      </c>
      <c r="E23" s="19">
        <f t="shared" si="14"/>
        <v>1744.9299999999998</v>
      </c>
      <c r="F23" s="19">
        <f t="shared" si="14"/>
        <v>492.29999999999995</v>
      </c>
      <c r="G23" s="19">
        <f t="shared" si="14"/>
        <v>0</v>
      </c>
      <c r="H23" s="19">
        <f t="shared" si="14"/>
        <v>3533.62</v>
      </c>
      <c r="I23" s="19">
        <f t="shared" si="14"/>
        <v>1290.9199999999998</v>
      </c>
      <c r="J23" s="19">
        <f t="shared" si="14"/>
        <v>1504.25</v>
      </c>
      <c r="K23" s="19">
        <f t="shared" si="14"/>
        <v>1619.12</v>
      </c>
      <c r="L23" s="19">
        <f t="shared" si="14"/>
        <v>3396.87</v>
      </c>
      <c r="M23" s="19">
        <f t="shared" ref="M23:S23" si="15">+M17+M19+M21</f>
        <v>1668.35</v>
      </c>
      <c r="N23" s="19">
        <f t="shared" si="15"/>
        <v>475.89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17635.279999999995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50</v>
      </c>
      <c r="G24" s="34"/>
      <c r="H24" s="34"/>
      <c r="I24" s="34"/>
      <c r="J24" s="34"/>
      <c r="K24" s="34"/>
      <c r="L24" s="34"/>
      <c r="M24" s="34">
        <v>30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80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286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171.6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457.6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50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30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80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286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171.6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457.6</v>
      </c>
    </row>
    <row r="32" spans="1:36" x14ac:dyDescent="0.25">
      <c r="A32" s="13" t="s">
        <v>34</v>
      </c>
      <c r="B32" s="36"/>
      <c r="C32" s="36"/>
      <c r="D32" s="36">
        <v>32.75</v>
      </c>
      <c r="E32" s="36">
        <v>20</v>
      </c>
      <c r="F32" s="36"/>
      <c r="G32" s="36"/>
      <c r="H32" s="36"/>
      <c r="I32" s="36"/>
      <c r="J32" s="36">
        <v>65.66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118.41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179.14249999999998</v>
      </c>
      <c r="E33" s="22">
        <f t="shared" si="30"/>
        <v>109.39999999999999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359.16019999999997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647.70269999999994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32.75</v>
      </c>
      <c r="E38" s="20">
        <f t="shared" si="39"/>
        <v>20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65.66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118.41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179.14249999999998</v>
      </c>
      <c r="E39" s="19">
        <f t="shared" si="42"/>
        <v>109.39999999999999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359.16019999999997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647.70269999999994</v>
      </c>
    </row>
    <row r="40" spans="1:34" x14ac:dyDescent="0.25">
      <c r="A40" s="13" t="s">
        <v>43</v>
      </c>
      <c r="B40" s="36">
        <v>27.74</v>
      </c>
      <c r="C40" s="36">
        <v>81.28</v>
      </c>
      <c r="D40" s="36">
        <v>71.73</v>
      </c>
      <c r="E40" s="36"/>
      <c r="F40" s="36"/>
      <c r="G40" s="36"/>
      <c r="H40" s="36"/>
      <c r="I40" s="36"/>
      <c r="J40" s="36"/>
      <c r="K40" s="36">
        <v>65.069999999999993</v>
      </c>
      <c r="L40" s="36"/>
      <c r="M40" s="36">
        <v>8.84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254.66</v>
      </c>
    </row>
    <row r="41" spans="1:34" s="47" customFormat="1" x14ac:dyDescent="0.25">
      <c r="A41" s="46" t="s">
        <v>44</v>
      </c>
      <c r="B41" s="22">
        <f>B40*$B$8</f>
        <v>151.73779999999999</v>
      </c>
      <c r="C41" s="22">
        <f t="shared" ref="C41:L41" si="45">C40*$B$8</f>
        <v>444.60159999999996</v>
      </c>
      <c r="D41" s="22">
        <f t="shared" si="45"/>
        <v>392.36310000000003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355.93289999999996</v>
      </c>
      <c r="L41" s="22">
        <f t="shared" si="45"/>
        <v>0</v>
      </c>
      <c r="M41" s="22">
        <f t="shared" ref="M41:R41" si="46">M40*$B$8</f>
        <v>48.354799999999997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1392.9902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27.74</v>
      </c>
      <c r="C46" s="20">
        <f t="shared" ref="C46:L46" si="54">+C40+C42+C44</f>
        <v>81.28</v>
      </c>
      <c r="D46" s="20">
        <f t="shared" si="54"/>
        <v>71.73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65.069999999999993</v>
      </c>
      <c r="L46" s="20">
        <f t="shared" si="54"/>
        <v>0</v>
      </c>
      <c r="M46" s="20">
        <f t="shared" ref="M46:S46" si="55">+M40+M42+M44</f>
        <v>8.84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254.66</v>
      </c>
    </row>
    <row r="47" spans="1:34" s="47" customFormat="1" x14ac:dyDescent="0.25">
      <c r="A47" s="48" t="s">
        <v>48</v>
      </c>
      <c r="B47" s="19">
        <f>+B41+B43+B45</f>
        <v>151.73779999999999</v>
      </c>
      <c r="C47" s="19">
        <f t="shared" ref="C47:L47" si="57">+C41+C43+C45</f>
        <v>444.60159999999996</v>
      </c>
      <c r="D47" s="19">
        <f t="shared" si="57"/>
        <v>392.36310000000003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355.93289999999996</v>
      </c>
      <c r="L47" s="19">
        <f t="shared" si="57"/>
        <v>0</v>
      </c>
      <c r="M47" s="19">
        <f t="shared" ref="M47:S47" si="58">+M41+M43+M45</f>
        <v>48.354799999999997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1392.9902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1661.55</v>
      </c>
      <c r="C49" s="44">
        <v>1074.32</v>
      </c>
      <c r="D49" s="44">
        <v>1995.1</v>
      </c>
      <c r="E49" s="44">
        <v>2051.85</v>
      </c>
      <c r="F49" s="44">
        <v>1086.3599999999999</v>
      </c>
      <c r="G49" s="44">
        <v>354.56</v>
      </c>
      <c r="H49" s="44">
        <v>2647.06</v>
      </c>
      <c r="I49" s="44">
        <v>1111.1400000000001</v>
      </c>
      <c r="J49" s="44">
        <v>2811.14</v>
      </c>
      <c r="K49" s="44">
        <v>1539.7</v>
      </c>
      <c r="L49" s="44">
        <v>3135.02</v>
      </c>
      <c r="M49" s="45">
        <v>1416.28</v>
      </c>
      <c r="N49" s="45">
        <v>527.16</v>
      </c>
      <c r="O49" s="45">
        <v>2301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23712.239999999998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235.82</v>
      </c>
      <c r="C53" s="44">
        <v>76.44</v>
      </c>
      <c r="D53" s="44">
        <v>146.46</v>
      </c>
      <c r="E53" s="44">
        <v>220.09</v>
      </c>
      <c r="F53" s="44"/>
      <c r="G53" s="44"/>
      <c r="H53" s="44">
        <v>203.08</v>
      </c>
      <c r="I53" s="44">
        <v>304.07</v>
      </c>
      <c r="J53" s="44">
        <v>376.68</v>
      </c>
      <c r="K53" s="44">
        <v>232.21</v>
      </c>
      <c r="L53" s="44"/>
      <c r="M53" s="45"/>
      <c r="N53" s="45">
        <v>70.61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1865.46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>
        <v>60.79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60.79</v>
      </c>
    </row>
    <row r="55" spans="1:34" x14ac:dyDescent="0.25">
      <c r="A55" s="17" t="s">
        <v>52</v>
      </c>
      <c r="B55" s="44"/>
      <c r="C55" s="44">
        <v>11.16</v>
      </c>
      <c r="D55" s="44">
        <v>117.6</v>
      </c>
      <c r="E55" s="44">
        <v>15.86</v>
      </c>
      <c r="F55" s="44"/>
      <c r="G55" s="44"/>
      <c r="H55" s="44"/>
      <c r="I55" s="44"/>
      <c r="J55" s="44">
        <v>118.85</v>
      </c>
      <c r="K55" s="44">
        <v>368.57</v>
      </c>
      <c r="L55" s="44"/>
      <c r="M55" s="45">
        <v>8.76</v>
      </c>
      <c r="N55" s="45">
        <v>30.9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671.69999999999993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3121.9878000000003</v>
      </c>
      <c r="C64" s="53">
        <f t="shared" ref="C64:AG64" si="61">+C15+C23+C31+C39+C47+C48+C49+C50+C51+C52+C53+C54+C55+C56+C57+C58+C59+C60+C61+C62+C63</f>
        <v>2266.9515999999999</v>
      </c>
      <c r="D64" s="53">
        <f t="shared" si="61"/>
        <v>3246.3856000000001</v>
      </c>
      <c r="E64" s="53">
        <f t="shared" si="61"/>
        <v>4393.63</v>
      </c>
      <c r="F64" s="53">
        <f t="shared" si="61"/>
        <v>2024.1599999999999</v>
      </c>
      <c r="G64" s="53">
        <f t="shared" si="61"/>
        <v>566.05999999999995</v>
      </c>
      <c r="H64" s="53">
        <f t="shared" si="61"/>
        <v>6479.26</v>
      </c>
      <c r="I64" s="53">
        <f t="shared" si="61"/>
        <v>2788.13</v>
      </c>
      <c r="J64" s="53">
        <f t="shared" si="61"/>
        <v>5543.8702000000003</v>
      </c>
      <c r="K64" s="53">
        <f t="shared" si="61"/>
        <v>4237.0328999999992</v>
      </c>
      <c r="L64" s="53">
        <f t="shared" si="61"/>
        <v>6684.8899999999994</v>
      </c>
      <c r="M64" s="53">
        <f t="shared" si="61"/>
        <v>3313.3447999999999</v>
      </c>
      <c r="N64" s="53">
        <f t="shared" si="61"/>
        <v>1125.06</v>
      </c>
      <c r="O64" s="53">
        <f t="shared" si="61"/>
        <v>2613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48403.762900000002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8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14 N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3132.86</v>
      </c>
      <c r="C67" s="57">
        <f t="shared" ref="C67:L67" si="63">C12</f>
        <v>2265.86</v>
      </c>
      <c r="D67" s="57">
        <f t="shared" si="63"/>
        <v>3210.27</v>
      </c>
      <c r="E67" s="57">
        <f t="shared" si="63"/>
        <v>4391.09</v>
      </c>
      <c r="F67" s="57">
        <f t="shared" si="63"/>
        <v>2023.08</v>
      </c>
      <c r="G67" s="57">
        <f t="shared" si="63"/>
        <v>566.55999999999995</v>
      </c>
      <c r="H67" s="57">
        <f t="shared" si="63"/>
        <v>6477.65</v>
      </c>
      <c r="I67" s="57">
        <f t="shared" si="63"/>
        <v>2786.66</v>
      </c>
      <c r="J67" s="57">
        <f t="shared" si="63"/>
        <v>5539.55</v>
      </c>
      <c r="K67" s="57">
        <f t="shared" si="63"/>
        <v>4230.92</v>
      </c>
      <c r="L67" s="57">
        <f t="shared" si="63"/>
        <v>6683.59</v>
      </c>
      <c r="M67" s="57">
        <f t="shared" ref="M67:AG67" si="64">M12</f>
        <v>3264.32</v>
      </c>
      <c r="N67" s="57">
        <f t="shared" si="64"/>
        <v>1099.76</v>
      </c>
      <c r="O67" s="57">
        <f t="shared" si="64"/>
        <v>2611.92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48284.09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3132.86</v>
      </c>
      <c r="C69" s="59">
        <f t="shared" ref="C69:L69" si="67">+C67+C68</f>
        <v>2265.86</v>
      </c>
      <c r="D69" s="59">
        <f t="shared" si="67"/>
        <v>3210.27</v>
      </c>
      <c r="E69" s="59">
        <f t="shared" si="67"/>
        <v>4391.09</v>
      </c>
      <c r="F69" s="59">
        <f t="shared" si="67"/>
        <v>2023.08</v>
      </c>
      <c r="G69" s="59">
        <f t="shared" si="67"/>
        <v>566.55999999999995</v>
      </c>
      <c r="H69" s="59">
        <f t="shared" si="67"/>
        <v>6477.65</v>
      </c>
      <c r="I69" s="59">
        <f t="shared" si="67"/>
        <v>2786.66</v>
      </c>
      <c r="J69" s="59">
        <f t="shared" si="67"/>
        <v>5539.55</v>
      </c>
      <c r="K69" s="59">
        <f t="shared" si="67"/>
        <v>4230.92</v>
      </c>
      <c r="L69" s="59">
        <f t="shared" si="67"/>
        <v>6683.59</v>
      </c>
      <c r="M69" s="59">
        <f t="shared" ref="M69:AG69" si="68">+M67+M68</f>
        <v>3264.32</v>
      </c>
      <c r="N69" s="59">
        <f t="shared" si="68"/>
        <v>1099.76</v>
      </c>
      <c r="O69" s="59">
        <f t="shared" si="68"/>
        <v>2611.92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48284.09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-10.872199999999793</v>
      </c>
      <c r="C70" s="57">
        <f t="shared" si="69"/>
        <v>1.0915999999997439</v>
      </c>
      <c r="D70" s="57">
        <f t="shared" si="69"/>
        <v>36.115600000000086</v>
      </c>
      <c r="E70" s="57">
        <f t="shared" si="69"/>
        <v>2.5399999999999636</v>
      </c>
      <c r="F70" s="57">
        <f t="shared" si="69"/>
        <v>1.0799999999999272</v>
      </c>
      <c r="G70" s="57">
        <f t="shared" si="69"/>
        <v>-0.5</v>
      </c>
      <c r="H70" s="57">
        <f t="shared" si="69"/>
        <v>1.6100000000005821</v>
      </c>
      <c r="I70" s="57">
        <f t="shared" si="69"/>
        <v>1.4700000000002547</v>
      </c>
      <c r="J70" s="57">
        <f t="shared" si="69"/>
        <v>4.3202000000001135</v>
      </c>
      <c r="K70" s="57">
        <f t="shared" si="69"/>
        <v>6.112899999999172</v>
      </c>
      <c r="L70" s="57">
        <f t="shared" si="69"/>
        <v>1.2999999999992724</v>
      </c>
      <c r="M70" s="57">
        <f t="shared" ref="M70:AG70" si="70">+M64-M69</f>
        <v>49.024799999999686</v>
      </c>
      <c r="N70" s="57">
        <f t="shared" si="70"/>
        <v>25.299999999999955</v>
      </c>
      <c r="O70" s="57">
        <f t="shared" si="70"/>
        <v>1.0799999999999272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119.67289999999889</v>
      </c>
    </row>
    <row r="71" spans="1:34" ht="101.25" customHeight="1" x14ac:dyDescent="0.25">
      <c r="A71" s="77" t="s">
        <v>96</v>
      </c>
      <c r="B71" s="14"/>
      <c r="C71" s="14"/>
      <c r="D71" s="14" t="s">
        <v>123</v>
      </c>
      <c r="E71" s="14"/>
      <c r="F71" s="14"/>
      <c r="G71" s="14"/>
      <c r="H71" s="14"/>
      <c r="I71" s="14"/>
      <c r="J71" s="14"/>
      <c r="K71" s="14"/>
      <c r="L71" s="14"/>
      <c r="M71" s="29" t="s">
        <v>124</v>
      </c>
      <c r="N71" s="29" t="s">
        <v>125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N72" s="12" t="s">
        <v>126</v>
      </c>
      <c r="AH72" s="47"/>
    </row>
    <row r="73" spans="1:34" x14ac:dyDescent="0.25">
      <c r="N73" s="12" t="s">
        <v>127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2727.72</v>
      </c>
      <c r="C12" s="26">
        <v>2109.08</v>
      </c>
      <c r="D12" s="26">
        <v>1519.78</v>
      </c>
      <c r="E12" s="26">
        <v>949.9</v>
      </c>
      <c r="F12" s="26">
        <v>845.56</v>
      </c>
      <c r="G12" s="26">
        <v>3411.81</v>
      </c>
      <c r="H12" s="26">
        <v>2620.08</v>
      </c>
      <c r="I12" s="26">
        <v>2144.25</v>
      </c>
      <c r="J12" s="26">
        <v>3119.32</v>
      </c>
      <c r="K12" s="26">
        <v>1588.84</v>
      </c>
      <c r="L12" s="26">
        <v>1753.23</v>
      </c>
      <c r="M12" s="26">
        <v>1864.95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24654.52</v>
      </c>
      <c r="AI12" s="26">
        <v>24427.41</v>
      </c>
      <c r="AJ12" s="69">
        <f>+AI12-AH12</f>
        <v>-227.11000000000058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138</v>
      </c>
      <c r="C15" s="23">
        <v>141.5</v>
      </c>
      <c r="D15" s="23">
        <v>140.5</v>
      </c>
      <c r="E15" s="23">
        <v>15.5</v>
      </c>
      <c r="F15" s="23">
        <v>15</v>
      </c>
      <c r="G15" s="23">
        <v>260</v>
      </c>
      <c r="H15" s="23">
        <v>0</v>
      </c>
      <c r="I15" s="23">
        <v>28.5</v>
      </c>
      <c r="J15" s="23">
        <v>160.5</v>
      </c>
      <c r="K15" s="23">
        <v>251</v>
      </c>
      <c r="L15" s="23">
        <v>100</v>
      </c>
      <c r="M15" s="23">
        <v>145.5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1396</v>
      </c>
    </row>
    <row r="16" spans="1:36" s="32" customFormat="1" x14ac:dyDescent="0.25">
      <c r="A16" s="30" t="s">
        <v>20</v>
      </c>
      <c r="B16" s="31">
        <v>98</v>
      </c>
      <c r="C16" s="31">
        <v>49</v>
      </c>
      <c r="D16" s="31">
        <v>64</v>
      </c>
      <c r="E16" s="31">
        <v>78</v>
      </c>
      <c r="F16" s="31">
        <v>45</v>
      </c>
      <c r="G16" s="31">
        <v>229</v>
      </c>
      <c r="H16" s="31">
        <v>207</v>
      </c>
      <c r="I16" s="31">
        <v>179</v>
      </c>
      <c r="J16" s="31">
        <v>218</v>
      </c>
      <c r="K16" s="31"/>
      <c r="L16" s="31">
        <v>171</v>
      </c>
      <c r="M16" s="31">
        <v>143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1481</v>
      </c>
      <c r="AJ16" s="70"/>
    </row>
    <row r="17" spans="1:36" s="47" customFormat="1" x14ac:dyDescent="0.25">
      <c r="A17" s="46" t="s">
        <v>27</v>
      </c>
      <c r="B17" s="22">
        <f>B16*$B$8</f>
        <v>536.05999999999995</v>
      </c>
      <c r="C17" s="22">
        <f>C16*$B$8</f>
        <v>268.02999999999997</v>
      </c>
      <c r="D17" s="22">
        <f t="shared" ref="D17:AG17" si="2">D16*$B$8</f>
        <v>350.08</v>
      </c>
      <c r="E17" s="22">
        <f t="shared" si="2"/>
        <v>426.65999999999997</v>
      </c>
      <c r="F17" s="22">
        <f t="shared" si="2"/>
        <v>246.14999999999998</v>
      </c>
      <c r="G17" s="22">
        <f t="shared" si="2"/>
        <v>1252.6299999999999</v>
      </c>
      <c r="H17" s="22">
        <f t="shared" si="2"/>
        <v>1132.29</v>
      </c>
      <c r="I17" s="22">
        <f t="shared" si="2"/>
        <v>979.13</v>
      </c>
      <c r="J17" s="22">
        <f t="shared" si="2"/>
        <v>1192.46</v>
      </c>
      <c r="K17" s="22">
        <f t="shared" si="2"/>
        <v>0</v>
      </c>
      <c r="L17" s="22">
        <f t="shared" si="2"/>
        <v>935.37</v>
      </c>
      <c r="M17" s="22">
        <f t="shared" si="2"/>
        <v>782.20999999999992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8101.07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98</v>
      </c>
      <c r="C22" s="20">
        <f t="shared" ref="C22:AG23" si="5">+C16+C18+C20</f>
        <v>49</v>
      </c>
      <c r="D22" s="20">
        <f t="shared" si="5"/>
        <v>64</v>
      </c>
      <c r="E22" s="20">
        <f t="shared" si="5"/>
        <v>78</v>
      </c>
      <c r="F22" s="20">
        <f t="shared" si="5"/>
        <v>45</v>
      </c>
      <c r="G22" s="20">
        <f t="shared" si="5"/>
        <v>229</v>
      </c>
      <c r="H22" s="20">
        <f t="shared" si="5"/>
        <v>207</v>
      </c>
      <c r="I22" s="20">
        <f t="shared" si="5"/>
        <v>179</v>
      </c>
      <c r="J22" s="20">
        <f t="shared" si="5"/>
        <v>218</v>
      </c>
      <c r="K22" s="20">
        <f t="shared" si="5"/>
        <v>0</v>
      </c>
      <c r="L22" s="20">
        <f t="shared" si="5"/>
        <v>171</v>
      </c>
      <c r="M22" s="20">
        <f t="shared" si="5"/>
        <v>143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1481</v>
      </c>
    </row>
    <row r="23" spans="1:36" s="47" customFormat="1" x14ac:dyDescent="0.25">
      <c r="A23" s="48" t="s">
        <v>26</v>
      </c>
      <c r="B23" s="19">
        <f>+B17+B19+B21</f>
        <v>536.05999999999995</v>
      </c>
      <c r="C23" s="19">
        <f t="shared" si="5"/>
        <v>268.02999999999997</v>
      </c>
      <c r="D23" s="19">
        <f t="shared" si="5"/>
        <v>350.08</v>
      </c>
      <c r="E23" s="19">
        <f t="shared" si="5"/>
        <v>426.65999999999997</v>
      </c>
      <c r="F23" s="19">
        <f t="shared" si="5"/>
        <v>246.14999999999998</v>
      </c>
      <c r="G23" s="19">
        <f t="shared" si="5"/>
        <v>1252.6299999999999</v>
      </c>
      <c r="H23" s="19">
        <f t="shared" si="5"/>
        <v>1132.29</v>
      </c>
      <c r="I23" s="19">
        <f t="shared" si="5"/>
        <v>979.13</v>
      </c>
      <c r="J23" s="19">
        <f t="shared" si="5"/>
        <v>1192.46</v>
      </c>
      <c r="K23" s="19">
        <f t="shared" si="5"/>
        <v>0</v>
      </c>
      <c r="L23" s="19">
        <f t="shared" si="5"/>
        <v>935.37</v>
      </c>
      <c r="M23" s="19">
        <f t="shared" si="5"/>
        <v>782.20999999999992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8101.07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43.12</v>
      </c>
      <c r="H40" s="36"/>
      <c r="I40" s="36">
        <v>4.43</v>
      </c>
      <c r="J40" s="36"/>
      <c r="K40" s="36"/>
      <c r="L40" s="36">
        <v>10.11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57.66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235.86639999999997</v>
      </c>
      <c r="H41" s="22">
        <f t="shared" si="16"/>
        <v>0</v>
      </c>
      <c r="I41" s="22">
        <f t="shared" si="16"/>
        <v>24.232099999999999</v>
      </c>
      <c r="J41" s="22">
        <f t="shared" si="16"/>
        <v>0</v>
      </c>
      <c r="K41" s="22">
        <f t="shared" si="16"/>
        <v>0</v>
      </c>
      <c r="L41" s="22">
        <f t="shared" si="16"/>
        <v>55.301699999999997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315.40019999999993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43.12</v>
      </c>
      <c r="H46" s="20">
        <f t="shared" si="19"/>
        <v>0</v>
      </c>
      <c r="I46" s="20">
        <f t="shared" si="19"/>
        <v>4.43</v>
      </c>
      <c r="J46" s="20">
        <f t="shared" si="19"/>
        <v>0</v>
      </c>
      <c r="K46" s="20">
        <f t="shared" si="19"/>
        <v>0</v>
      </c>
      <c r="L46" s="20">
        <f t="shared" si="19"/>
        <v>10.11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57.66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235.86639999999997</v>
      </c>
      <c r="H47" s="19">
        <f t="shared" si="19"/>
        <v>0</v>
      </c>
      <c r="I47" s="19">
        <f t="shared" si="19"/>
        <v>24.232099999999999</v>
      </c>
      <c r="J47" s="19">
        <f t="shared" si="19"/>
        <v>0</v>
      </c>
      <c r="K47" s="19">
        <f t="shared" si="19"/>
        <v>0</v>
      </c>
      <c r="L47" s="19">
        <f t="shared" si="19"/>
        <v>55.301699999999997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315.40019999999993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1779.12</v>
      </c>
      <c r="C49" s="44">
        <v>1544.58</v>
      </c>
      <c r="D49" s="44">
        <v>913.98</v>
      </c>
      <c r="E49" s="44">
        <v>494.04</v>
      </c>
      <c r="F49" s="44">
        <v>476.28</v>
      </c>
      <c r="G49" s="44">
        <v>1162.6300000000001</v>
      </c>
      <c r="H49" s="44">
        <v>1159.7</v>
      </c>
      <c r="I49" s="44">
        <v>876.62</v>
      </c>
      <c r="J49" s="44"/>
      <c r="K49" s="44">
        <v>1220.9000000000001</v>
      </c>
      <c r="L49" s="44">
        <v>658.5</v>
      </c>
      <c r="M49" s="45">
        <v>776.41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11062.76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20.51</v>
      </c>
      <c r="D52" s="44"/>
      <c r="E52" s="44"/>
      <c r="F52" s="44"/>
      <c r="G52" s="44"/>
      <c r="H52" s="44"/>
      <c r="I52" s="44"/>
      <c r="J52" s="44">
        <v>1353.17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1373.68</v>
      </c>
    </row>
    <row r="53" spans="1:34" x14ac:dyDescent="0.25">
      <c r="A53" s="17" t="s">
        <v>18</v>
      </c>
      <c r="B53" s="44">
        <v>118.38</v>
      </c>
      <c r="C53" s="44">
        <v>120.69</v>
      </c>
      <c r="D53" s="44">
        <v>116.11</v>
      </c>
      <c r="E53" s="44"/>
      <c r="F53" s="44">
        <v>61.74</v>
      </c>
      <c r="G53" s="44">
        <v>357.3</v>
      </c>
      <c r="H53" s="44">
        <v>227.01</v>
      </c>
      <c r="I53" s="44">
        <v>212.55</v>
      </c>
      <c r="J53" s="44">
        <v>381.62</v>
      </c>
      <c r="K53" s="44"/>
      <c r="L53" s="44"/>
      <c r="M53" s="45">
        <v>156.01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1751.41</v>
      </c>
    </row>
    <row r="54" spans="1:34" x14ac:dyDescent="0.25">
      <c r="A54" s="17" t="s">
        <v>114</v>
      </c>
      <c r="B54" s="44">
        <v>15.3</v>
      </c>
      <c r="C54" s="44">
        <v>12</v>
      </c>
      <c r="D54" s="44"/>
      <c r="E54" s="44"/>
      <c r="F54" s="44"/>
      <c r="G54" s="44"/>
      <c r="H54" s="44">
        <v>41.95</v>
      </c>
      <c r="I54" s="44"/>
      <c r="J54" s="44"/>
      <c r="K54" s="44">
        <v>115.29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184.54000000000002</v>
      </c>
    </row>
    <row r="55" spans="1:34" x14ac:dyDescent="0.25">
      <c r="A55" s="17" t="s">
        <v>52</v>
      </c>
      <c r="B55" s="44">
        <v>141.88</v>
      </c>
      <c r="C55" s="44"/>
      <c r="D55" s="44">
        <v>0</v>
      </c>
      <c r="E55" s="44">
        <v>19.5</v>
      </c>
      <c r="F55" s="44">
        <v>46.43</v>
      </c>
      <c r="G55" s="44">
        <v>84.46</v>
      </c>
      <c r="H55" s="44">
        <v>104.94</v>
      </c>
      <c r="I55" s="44">
        <v>21.24</v>
      </c>
      <c r="J55" s="44"/>
      <c r="K55" s="44">
        <v>1.65</v>
      </c>
      <c r="L55" s="44"/>
      <c r="M55" s="45">
        <v>10.68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430.78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>
        <v>62.71</v>
      </c>
      <c r="H58" s="44"/>
      <c r="I58" s="44"/>
      <c r="J58" s="44">
        <v>32.43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95.14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2728.7400000000002</v>
      </c>
      <c r="C64" s="53">
        <f t="shared" ref="C64:AG64" si="21">+C15+C23+C31+C39+C47+C48+C49+C50+C51+C52+C53+C54+C55+C56+C57+C58+C59+C60+C61+C62+C63</f>
        <v>2107.31</v>
      </c>
      <c r="D64" s="53">
        <f t="shared" si="21"/>
        <v>1520.6699999999998</v>
      </c>
      <c r="E64" s="53">
        <f t="shared" si="21"/>
        <v>955.7</v>
      </c>
      <c r="F64" s="53">
        <f t="shared" si="21"/>
        <v>845.59999999999991</v>
      </c>
      <c r="G64" s="53">
        <f t="shared" si="21"/>
        <v>3415.5964000000004</v>
      </c>
      <c r="H64" s="53">
        <f t="shared" si="21"/>
        <v>2665.89</v>
      </c>
      <c r="I64" s="53">
        <f t="shared" si="21"/>
        <v>2142.2721000000001</v>
      </c>
      <c r="J64" s="53">
        <f t="shared" si="21"/>
        <v>3120.18</v>
      </c>
      <c r="K64" s="53">
        <f t="shared" si="21"/>
        <v>1588.8400000000001</v>
      </c>
      <c r="L64" s="53">
        <f t="shared" si="21"/>
        <v>1749.1716999999999</v>
      </c>
      <c r="M64" s="53">
        <f t="shared" si="21"/>
        <v>1870.81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24710.780200000001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2727.72</v>
      </c>
      <c r="C67" s="57">
        <f t="shared" ref="C67:L67" si="23">C12</f>
        <v>2109.08</v>
      </c>
      <c r="D67" s="57">
        <f t="shared" si="23"/>
        <v>1519.78</v>
      </c>
      <c r="E67" s="57">
        <f t="shared" si="23"/>
        <v>949.9</v>
      </c>
      <c r="F67" s="57">
        <f t="shared" si="23"/>
        <v>845.56</v>
      </c>
      <c r="G67" s="57">
        <f t="shared" si="23"/>
        <v>3411.81</v>
      </c>
      <c r="H67" s="57">
        <f t="shared" si="23"/>
        <v>2620.08</v>
      </c>
      <c r="I67" s="57">
        <f t="shared" si="23"/>
        <v>2144.25</v>
      </c>
      <c r="J67" s="57">
        <f t="shared" si="23"/>
        <v>3119.32</v>
      </c>
      <c r="K67" s="57">
        <f t="shared" si="23"/>
        <v>1588.84</v>
      </c>
      <c r="L67" s="57">
        <f t="shared" si="23"/>
        <v>1753.23</v>
      </c>
      <c r="M67" s="57">
        <f t="shared" si="22"/>
        <v>1864.95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24654.52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2727.72</v>
      </c>
      <c r="C69" s="59">
        <f t="shared" ref="C69:AG69" si="25">+C67+C68</f>
        <v>2109.08</v>
      </c>
      <c r="D69" s="59">
        <f t="shared" si="25"/>
        <v>1519.78</v>
      </c>
      <c r="E69" s="59">
        <f t="shared" si="25"/>
        <v>949.9</v>
      </c>
      <c r="F69" s="59">
        <f t="shared" si="25"/>
        <v>845.56</v>
      </c>
      <c r="G69" s="59">
        <f t="shared" si="25"/>
        <v>3411.81</v>
      </c>
      <c r="H69" s="59">
        <f t="shared" si="25"/>
        <v>2620.08</v>
      </c>
      <c r="I69" s="59">
        <f t="shared" si="25"/>
        <v>2144.25</v>
      </c>
      <c r="J69" s="59">
        <f t="shared" si="25"/>
        <v>3119.32</v>
      </c>
      <c r="K69" s="59">
        <f t="shared" si="25"/>
        <v>1588.84</v>
      </c>
      <c r="L69" s="59">
        <f t="shared" si="25"/>
        <v>1753.23</v>
      </c>
      <c r="M69" s="59">
        <f t="shared" si="25"/>
        <v>1864.95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24654.52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1.0200000000004366</v>
      </c>
      <c r="C70" s="57">
        <f t="shared" si="26"/>
        <v>-1.7699999999999818</v>
      </c>
      <c r="D70" s="57">
        <f t="shared" si="26"/>
        <v>0.88999999999987267</v>
      </c>
      <c r="E70" s="57">
        <f t="shared" si="26"/>
        <v>5.8000000000000682</v>
      </c>
      <c r="F70" s="57">
        <f t="shared" si="26"/>
        <v>3.999999999996362E-2</v>
      </c>
      <c r="G70" s="57">
        <f t="shared" si="26"/>
        <v>3.7864000000004125</v>
      </c>
      <c r="H70" s="57">
        <f t="shared" si="26"/>
        <v>45.809999999999945</v>
      </c>
      <c r="I70" s="57">
        <f t="shared" si="26"/>
        <v>-1.9778999999998632</v>
      </c>
      <c r="J70" s="57">
        <f t="shared" si="26"/>
        <v>0.85999999999967258</v>
      </c>
      <c r="K70" s="57">
        <f t="shared" si="26"/>
        <v>0</v>
      </c>
      <c r="L70" s="57">
        <f t="shared" si="26"/>
        <v>-4.0583000000001448</v>
      </c>
      <c r="M70" s="57">
        <f t="shared" si="26"/>
        <v>5.8599999999999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56.260200000000282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128</v>
      </c>
      <c r="F71" s="14"/>
      <c r="G71" s="14"/>
      <c r="H71" s="14" t="s">
        <v>129</v>
      </c>
      <c r="I71" s="14" t="s">
        <v>130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J62" sqref="AJ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44734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1529.7</v>
      </c>
      <c r="C12" s="26">
        <v>2482.63</v>
      </c>
      <c r="D12" s="26">
        <v>3003.75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7016.08</v>
      </c>
      <c r="AI12" s="26">
        <v>6957.1</v>
      </c>
      <c r="AJ12" s="69">
        <f>+AI12-AH12</f>
        <v>-58.979999999999563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100</v>
      </c>
      <c r="C15" s="23">
        <v>117</v>
      </c>
      <c r="D15" s="23">
        <v>260.2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477.2</v>
      </c>
    </row>
    <row r="16" spans="1:36" s="32" customFormat="1" x14ac:dyDescent="0.25">
      <c r="A16" s="30" t="s">
        <v>20</v>
      </c>
      <c r="B16" s="31">
        <v>70</v>
      </c>
      <c r="C16" s="31">
        <v>125</v>
      </c>
      <c r="D16" s="31">
        <v>162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357</v>
      </c>
      <c r="AJ16" s="70"/>
    </row>
    <row r="17" spans="1:36" s="47" customFormat="1" x14ac:dyDescent="0.25">
      <c r="A17" s="46" t="s">
        <v>27</v>
      </c>
      <c r="B17" s="22">
        <f>B16*$B$8</f>
        <v>382.9</v>
      </c>
      <c r="C17" s="22">
        <f>C16*$B$8</f>
        <v>683.75</v>
      </c>
      <c r="D17" s="22">
        <f t="shared" ref="D17:AG17" si="2">D16*$B$8</f>
        <v>886.14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1952.79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AG23" si="5">+C16+C18+C20</f>
        <v>125</v>
      </c>
      <c r="D22" s="20">
        <f t="shared" si="5"/>
        <v>162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357</v>
      </c>
    </row>
    <row r="23" spans="1:36" s="47" customFormat="1" x14ac:dyDescent="0.25">
      <c r="A23" s="48" t="s">
        <v>26</v>
      </c>
      <c r="B23" s="19">
        <f>+B17+B19+B21</f>
        <v>382.9</v>
      </c>
      <c r="C23" s="19">
        <f t="shared" si="5"/>
        <v>683.75</v>
      </c>
      <c r="D23" s="19">
        <f t="shared" si="5"/>
        <v>886.14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1952.79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55.17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55.17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301.7799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301.7799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55.17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55.17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301.7799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301.7799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891.91</v>
      </c>
      <c r="C49" s="44">
        <v>1201.48</v>
      </c>
      <c r="D49" s="44">
        <v>1596.17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3689.56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154.80000000000001</v>
      </c>
      <c r="C53" s="44">
        <v>161.86000000000001</v>
      </c>
      <c r="D53" s="44">
        <v>261.97000000000003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578.63000000000011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16.89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1529.61</v>
      </c>
      <c r="C64" s="53">
        <f t="shared" ref="C64:AG64" si="21">+C15+C23+C31+C39+C47+C48+C49+C50+C51+C52+C53+C54+C55+C56+C57+C58+C59+C60+C61+C62+C63</f>
        <v>2482.7599</v>
      </c>
      <c r="D64" s="53">
        <f t="shared" si="21"/>
        <v>3004.4800000000005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7016.8499000000002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1529.7</v>
      </c>
      <c r="C67" s="57">
        <f t="shared" ref="C67:L67" si="23">C12</f>
        <v>2482.63</v>
      </c>
      <c r="D67" s="57">
        <f t="shared" si="23"/>
        <v>3003.75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7016.08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1529.7</v>
      </c>
      <c r="C69" s="59">
        <f t="shared" ref="C69:AG69" si="25">+C67+C68</f>
        <v>2482.63</v>
      </c>
      <c r="D69" s="59">
        <f t="shared" si="25"/>
        <v>3003.75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7016.08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-9.0000000000145519E-2</v>
      </c>
      <c r="C70" s="57">
        <f t="shared" si="26"/>
        <v>0.12989999999990687</v>
      </c>
      <c r="D70" s="57">
        <f t="shared" si="26"/>
        <v>0.73000000000047294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0.76990000000023429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D5" sqref="D1:D104857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5095.53</v>
      </c>
      <c r="C12" s="26">
        <v>3387.24</v>
      </c>
      <c r="D12" s="26">
        <v>1687.84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10170.61</v>
      </c>
      <c r="AI12" s="26"/>
      <c r="AJ12" s="69">
        <f>+AI12-AH12</f>
        <v>-10170.61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715</v>
      </c>
      <c r="C15" s="23">
        <v>721.5</v>
      </c>
      <c r="D15" s="23">
        <v>377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1813.5</v>
      </c>
    </row>
    <row r="16" spans="1:36" s="32" customFormat="1" x14ac:dyDescent="0.25">
      <c r="A16" s="30" t="s">
        <v>20</v>
      </c>
      <c r="B16" s="31">
        <v>240</v>
      </c>
      <c r="C16" s="31">
        <v>132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372</v>
      </c>
      <c r="AJ16" s="70"/>
    </row>
    <row r="17" spans="1:36" s="47" customFormat="1" x14ac:dyDescent="0.25">
      <c r="A17" s="46" t="s">
        <v>27</v>
      </c>
      <c r="B17" s="22">
        <f>B16*$B$8</f>
        <v>1312.8</v>
      </c>
      <c r="C17" s="22">
        <f>C16*$B$8</f>
        <v>722.04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2034.84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240</v>
      </c>
      <c r="C22" s="20">
        <f t="shared" ref="C22:AG23" si="5">+C16+C18+C20</f>
        <v>132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372</v>
      </c>
    </row>
    <row r="23" spans="1:36" s="47" customFormat="1" x14ac:dyDescent="0.25">
      <c r="A23" s="48" t="s">
        <v>26</v>
      </c>
      <c r="B23" s="19">
        <f>+B17+B19+B21</f>
        <v>1312.8</v>
      </c>
      <c r="C23" s="19">
        <f t="shared" si="5"/>
        <v>722.04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2034.84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81.3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81.3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444.71099999999996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444.71099999999996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81.3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81.3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444.71099999999996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444.71099999999996</v>
      </c>
    </row>
    <row r="40" spans="1:34" x14ac:dyDescent="0.25">
      <c r="A40" s="13" t="s">
        <v>43</v>
      </c>
      <c r="B40" s="36">
        <v>14.93</v>
      </c>
      <c r="C40" s="36">
        <v>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19.93</v>
      </c>
    </row>
    <row r="41" spans="1:34" s="47" customFormat="1" x14ac:dyDescent="0.25">
      <c r="A41" s="46" t="s">
        <v>44</v>
      </c>
      <c r="B41" s="22">
        <f>B40*$B$8</f>
        <v>81.667099999999991</v>
      </c>
      <c r="C41" s="22">
        <f t="shared" ref="C41:AG41" si="16">C40*$B$8</f>
        <v>27.349999999999998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109.01709999999999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14.93</v>
      </c>
      <c r="C46" s="20">
        <f t="shared" ref="C46:AG47" si="19">+C40+C42+C44</f>
        <v>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19.93</v>
      </c>
    </row>
    <row r="47" spans="1:34" s="47" customFormat="1" x14ac:dyDescent="0.25">
      <c r="A47" s="48" t="s">
        <v>48</v>
      </c>
      <c r="B47" s="19">
        <f>+B41+B43+B45</f>
        <v>81.667099999999991</v>
      </c>
      <c r="C47" s="19">
        <f t="shared" si="19"/>
        <v>27.349999999999998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109.01709999999999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1873.16</v>
      </c>
      <c r="C49" s="44">
        <v>1134.19</v>
      </c>
      <c r="D49" s="44">
        <v>979.67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3987.0200000000004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1030.45</v>
      </c>
      <c r="C53" s="44">
        <v>326.04000000000002</v>
      </c>
      <c r="D53" s="44">
        <v>333.55</v>
      </c>
      <c r="E53" s="44">
        <v>17.13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1707.17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84.72</v>
      </c>
      <c r="C55" s="44">
        <v>13.95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98.67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5097.7970999999998</v>
      </c>
      <c r="C64" s="53">
        <f t="shared" ref="C64:AG64" si="21">+C15+C23+C31+C39+C47+C48+C49+C50+C51+C52+C53+C54+C55+C56+C57+C58+C59+C60+C61+C62+C63</f>
        <v>3389.7809999999999</v>
      </c>
      <c r="D64" s="53">
        <f t="shared" si="21"/>
        <v>1690.22</v>
      </c>
      <c r="E64" s="53">
        <f t="shared" si="21"/>
        <v>17.13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10194.928099999997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5095.53</v>
      </c>
      <c r="C67" s="57">
        <f t="shared" ref="C67:L67" si="23">C12</f>
        <v>3387.24</v>
      </c>
      <c r="D67" s="57">
        <f t="shared" si="23"/>
        <v>1687.84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10170.61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5095.53</v>
      </c>
      <c r="C69" s="59">
        <f t="shared" ref="C69:AG69" si="25">+C67+C68</f>
        <v>3387.24</v>
      </c>
      <c r="D69" s="59">
        <f t="shared" si="25"/>
        <v>1687.84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10170.61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2.2671000000000276</v>
      </c>
      <c r="C70" s="57">
        <f t="shared" si="26"/>
        <v>2.5410000000001673</v>
      </c>
      <c r="D70" s="57">
        <f t="shared" si="26"/>
        <v>2.3800000000001091</v>
      </c>
      <c r="E70" s="57">
        <f t="shared" si="26"/>
        <v>17.13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24.318100000000303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G66" sqref="AG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832.81</v>
      </c>
      <c r="C12" s="26">
        <v>1341.6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2174.41</v>
      </c>
      <c r="AI12" s="26">
        <v>2144.58</v>
      </c>
      <c r="AJ12" s="69">
        <f>+AI12-AH12</f>
        <v>-29.829999999999927</v>
      </c>
    </row>
    <row r="13" spans="1:36" ht="19.5" customHeight="1" x14ac:dyDescent="0.25">
      <c r="A13" s="25" t="s">
        <v>117</v>
      </c>
      <c r="B13" s="26">
        <v>24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48</v>
      </c>
      <c r="AI13" s="26"/>
      <c r="AJ13" s="69">
        <f>+AI13-AH13</f>
        <v>-48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/>
      <c r="C15" s="23">
        <v>39.5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39.5</v>
      </c>
    </row>
    <row r="16" spans="1:36" s="32" customFormat="1" x14ac:dyDescent="0.25">
      <c r="A16" s="30" t="s">
        <v>20</v>
      </c>
      <c r="B16" s="31">
        <v>87</v>
      </c>
      <c r="C16" s="31">
        <v>114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201</v>
      </c>
      <c r="AJ16" s="70"/>
    </row>
    <row r="17" spans="1:36" s="47" customFormat="1" x14ac:dyDescent="0.25">
      <c r="A17" s="46" t="s">
        <v>27</v>
      </c>
      <c r="B17" s="22">
        <f>B16*$B$8</f>
        <v>475.89</v>
      </c>
      <c r="C17" s="22">
        <f>C16*$B$8</f>
        <v>623.57999999999993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1099.4699999999998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AG23" si="5">+C16+C18+C20</f>
        <v>114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201</v>
      </c>
    </row>
    <row r="23" spans="1:36" s="47" customFormat="1" x14ac:dyDescent="0.25">
      <c r="A23" s="48" t="s">
        <v>26</v>
      </c>
      <c r="B23" s="19">
        <f>+B17+B19+B21</f>
        <v>475.89</v>
      </c>
      <c r="C23" s="19">
        <f t="shared" si="5"/>
        <v>623.57999999999993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1099.4699999999998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373.34</v>
      </c>
      <c r="C49" s="44">
        <v>704.69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1078.03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36.58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36.58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885.81000000000006</v>
      </c>
      <c r="C64" s="53">
        <f t="shared" ref="C64:AG64" si="21">+C15+C23+C31+C39+C47+C48+C49+C50+C51+C52+C53+C54+C55+C56+C57+C58+C59+C60+C61+C62+C63</f>
        <v>1367.77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2253.58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832.81</v>
      </c>
      <c r="C67" s="57">
        <f t="shared" ref="C67:L67" si="23">C12</f>
        <v>1341.6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2174.41</v>
      </c>
    </row>
    <row r="68" spans="1:34" s="47" customFormat="1" x14ac:dyDescent="0.25">
      <c r="A68" s="58" t="s">
        <v>93</v>
      </c>
      <c r="B68" s="59">
        <f t="shared" ref="B68:AG68" si="24">+B13+B14</f>
        <v>36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60</v>
      </c>
    </row>
    <row r="69" spans="1:34" s="47" customFormat="1" x14ac:dyDescent="0.25">
      <c r="A69" s="58" t="s">
        <v>94</v>
      </c>
      <c r="B69" s="59">
        <f>+B67+B68</f>
        <v>868.81</v>
      </c>
      <c r="C69" s="59">
        <f t="shared" ref="C69:AG69" si="25">+C67+C68</f>
        <v>1365.6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2234.41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17.000000000000114</v>
      </c>
      <c r="C70" s="57">
        <f t="shared" si="26"/>
        <v>2.1700000000000728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19.170000000000186</v>
      </c>
    </row>
    <row r="71" spans="1:34" ht="102.7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1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340.58</v>
      </c>
      <c r="C12" s="26">
        <v>1028.55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1369.1299999999999</v>
      </c>
      <c r="AI12" s="26"/>
      <c r="AJ12" s="69">
        <f>+AI12-AH12</f>
        <v>-1369.1299999999999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47.5</v>
      </c>
    </row>
    <row r="16" spans="1:36" s="32" customFormat="1" x14ac:dyDescent="0.25">
      <c r="A16" s="30" t="s">
        <v>20</v>
      </c>
      <c r="B16" s="31">
        <v>10</v>
      </c>
      <c r="C16" s="31">
        <v>70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</v>
      </c>
      <c r="AJ16" s="70"/>
    </row>
    <row r="17" spans="1:36" s="47" customFormat="1" x14ac:dyDescent="0.25">
      <c r="A17" s="46" t="s">
        <v>27</v>
      </c>
      <c r="B17" s="22">
        <f>B16*$B$8</f>
        <v>54.699999999999996</v>
      </c>
      <c r="C17" s="22">
        <f>C16*$B$8</f>
        <v>382.9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437.59999999999997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</v>
      </c>
      <c r="C22" s="20">
        <f t="shared" ref="C22:AG23" si="5">+C16+C18+C20</f>
        <v>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</v>
      </c>
    </row>
    <row r="23" spans="1:36" s="47" customFormat="1" x14ac:dyDescent="0.25">
      <c r="A23" s="48" t="s">
        <v>26</v>
      </c>
      <c r="B23" s="19">
        <f>+B17+B19+B21</f>
        <v>54.699999999999996</v>
      </c>
      <c r="C23" s="19">
        <f t="shared" si="5"/>
        <v>382.9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437.59999999999997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14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76.58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76.58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76.58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76.58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159.94999999999999</v>
      </c>
      <c r="C49" s="44">
        <v>584.35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744.3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6.84</v>
      </c>
      <c r="C53" s="44">
        <v>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7.84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73</v>
      </c>
      <c r="C55" s="44">
        <v>8.6999999999999993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341.98999999999995</v>
      </c>
      <c r="C64" s="53">
        <f t="shared" ref="C64:AG64" si="21">+C15+C23+C31+C39+C47+C48+C49+C50+C51+C52+C53+C54+C55+C56+C57+C58+C59+C60+C61+C62+C63</f>
        <v>1053.53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1395.52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340.58</v>
      </c>
      <c r="C67" s="57">
        <f t="shared" ref="C67:L67" si="23">C12</f>
        <v>1028.55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1369.1299999999999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340.58</v>
      </c>
      <c r="C69" s="59">
        <f t="shared" ref="C69:AG69" si="25">+C67+C68</f>
        <v>1028.55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1369.1299999999999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1.4099999999999682</v>
      </c>
      <c r="C70" s="57">
        <f t="shared" si="26"/>
        <v>24.980000000000018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26.389999999999986</v>
      </c>
    </row>
    <row r="71" spans="1:34" ht="96" customHeight="1" x14ac:dyDescent="0.25">
      <c r="A71" s="77" t="s">
        <v>96</v>
      </c>
      <c r="B71" s="14"/>
      <c r="C71" s="14" t="s">
        <v>132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2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3052.69</v>
      </c>
      <c r="C12" s="26">
        <v>3614.3</v>
      </c>
      <c r="D12" s="26">
        <v>2525.86</v>
      </c>
      <c r="E12" s="26">
        <v>5475.46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14668.310000000001</v>
      </c>
      <c r="AI12" s="26">
        <v>14539.76</v>
      </c>
      <c r="AJ12" s="69">
        <f>+AI12-AH12</f>
        <v>-128.55000000000109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429</v>
      </c>
      <c r="C15" s="23">
        <v>243.5</v>
      </c>
      <c r="D15" s="23">
        <v>118.6</v>
      </c>
      <c r="E15" s="23">
        <v>475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1266.0999999999999</v>
      </c>
    </row>
    <row r="16" spans="1:36" s="32" customFormat="1" x14ac:dyDescent="0.25">
      <c r="A16" s="30" t="s">
        <v>20</v>
      </c>
      <c r="B16" s="31">
        <v>143</v>
      </c>
      <c r="C16" s="31">
        <v>233</v>
      </c>
      <c r="D16" s="31">
        <v>66</v>
      </c>
      <c r="E16" s="31">
        <v>380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822</v>
      </c>
      <c r="AJ16" s="70"/>
    </row>
    <row r="17" spans="1:36" s="47" customFormat="1" x14ac:dyDescent="0.25">
      <c r="A17" s="46" t="s">
        <v>27</v>
      </c>
      <c r="B17" s="22">
        <f>B16*$B$8</f>
        <v>782.20999999999992</v>
      </c>
      <c r="C17" s="22">
        <f>C16*$B$8</f>
        <v>1274.51</v>
      </c>
      <c r="D17" s="22">
        <f t="shared" ref="D17:AG17" si="2">D16*$B$8</f>
        <v>361.02</v>
      </c>
      <c r="E17" s="22">
        <f t="shared" si="2"/>
        <v>2078.6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4496.34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143</v>
      </c>
      <c r="C22" s="20">
        <f t="shared" ref="C22:AG23" si="5">+C16+C18+C20</f>
        <v>233</v>
      </c>
      <c r="D22" s="20">
        <f t="shared" si="5"/>
        <v>66</v>
      </c>
      <c r="E22" s="20">
        <f t="shared" si="5"/>
        <v>380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822</v>
      </c>
    </row>
    <row r="23" spans="1:36" s="47" customFormat="1" x14ac:dyDescent="0.25">
      <c r="A23" s="48" t="s">
        <v>26</v>
      </c>
      <c r="B23" s="19">
        <f>+B17+B19+B21</f>
        <v>782.20999999999992</v>
      </c>
      <c r="C23" s="19">
        <f t="shared" si="5"/>
        <v>1274.51</v>
      </c>
      <c r="D23" s="19">
        <f t="shared" si="5"/>
        <v>361.02</v>
      </c>
      <c r="E23" s="19">
        <f t="shared" si="5"/>
        <v>2078.6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4496.34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60.53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60.53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331.09909999999996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331.09909999999996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60.53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60.53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331.09909999999996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331.09909999999996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1435.55</v>
      </c>
      <c r="C49" s="44">
        <v>1518.22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2953.77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1517.89</v>
      </c>
      <c r="E52" s="44">
        <v>2906.2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4424.09</v>
      </c>
    </row>
    <row r="53" spans="1:34" x14ac:dyDescent="0.25">
      <c r="A53" s="17" t="s">
        <v>18</v>
      </c>
      <c r="B53" s="44">
        <v>407.97</v>
      </c>
      <c r="C53" s="44">
        <v>592.98</v>
      </c>
      <c r="D53" s="44">
        <v>201.92</v>
      </c>
      <c r="E53" s="44">
        <v>23.32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1226.19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3054.7300000000005</v>
      </c>
      <c r="C64" s="53">
        <f t="shared" ref="C64:AG64" si="21">+C15+C23+C31+C39+C47+C48+C49+C50+C51+C52+C53+C54+C55+C56+C57+C58+C59+C60+C61+C62+C63</f>
        <v>3629.21</v>
      </c>
      <c r="D64" s="53">
        <f t="shared" si="21"/>
        <v>2530.5291000000002</v>
      </c>
      <c r="E64" s="53">
        <f t="shared" si="21"/>
        <v>5483.119999999999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14697.589099999999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3052.69</v>
      </c>
      <c r="C67" s="57">
        <f t="shared" ref="C67:L67" si="23">C12</f>
        <v>3614.3</v>
      </c>
      <c r="D67" s="57">
        <f t="shared" si="23"/>
        <v>2525.86</v>
      </c>
      <c r="E67" s="57">
        <f t="shared" si="23"/>
        <v>5475.46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14668.310000000001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3052.69</v>
      </c>
      <c r="C69" s="59">
        <f t="shared" ref="C69:AG69" si="25">+C67+C68</f>
        <v>3614.3</v>
      </c>
      <c r="D69" s="59">
        <f t="shared" si="25"/>
        <v>2525.86</v>
      </c>
      <c r="E69" s="59">
        <f t="shared" si="25"/>
        <v>5475.46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14668.310000000001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2.0400000000004184</v>
      </c>
      <c r="C70" s="57">
        <f t="shared" si="26"/>
        <v>14.909999999999854</v>
      </c>
      <c r="D70" s="57">
        <f t="shared" si="26"/>
        <v>4.6691000000000713</v>
      </c>
      <c r="E70" s="57">
        <f t="shared" si="26"/>
        <v>7.659999999998945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29.279099999999289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2022-06-27T14:34:41Z</dcterms:modified>
</cp:coreProperties>
</file>