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T31" i="149" l="1"/>
  <c r="AF31" i="149"/>
  <c r="D31" i="149"/>
  <c r="H31" i="149"/>
  <c r="L31" i="149"/>
  <c r="P31" i="149"/>
  <c r="X31" i="149"/>
  <c r="AB31" i="149"/>
  <c r="D31" i="150"/>
  <c r="H31" i="150"/>
  <c r="L31" i="150"/>
  <c r="P31" i="150"/>
  <c r="T31" i="150"/>
  <c r="X31" i="150"/>
  <c r="AB31" i="150"/>
  <c r="AF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Q64" i="149"/>
  <c r="Q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39" i="40" l="1"/>
  <c r="X39" i="40"/>
  <c r="T39" i="40"/>
  <c r="AA47" i="40"/>
  <c r="Z39" i="40"/>
  <c r="AD39" i="40"/>
  <c r="V39" i="40"/>
  <c r="U39" i="40"/>
  <c r="AB47" i="40"/>
  <c r="AG69" i="40"/>
  <c r="AC69" i="40"/>
  <c r="Y69" i="40"/>
  <c r="U69" i="40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AD64" i="40" l="1"/>
  <c r="AD70" i="40" s="1"/>
  <c r="Z64" i="40"/>
  <c r="Z70" i="40" s="1"/>
  <c r="V64" i="40"/>
  <c r="Y64" i="40"/>
  <c r="Y70" i="40" s="1"/>
  <c r="AE64" i="40"/>
  <c r="AE70" i="40" s="1"/>
  <c r="T64" i="40"/>
  <c r="T70" i="40" s="1"/>
  <c r="AF64" i="40"/>
  <c r="AF70" i="40" s="1"/>
  <c r="D69" i="40"/>
  <c r="AA64" i="40"/>
  <c r="AA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B38" i="40"/>
  <c r="I39" i="40" l="1"/>
  <c r="C23" i="40"/>
  <c r="E31" i="40"/>
  <c r="K31" i="40"/>
  <c r="G31" i="40"/>
  <c r="C31" i="40"/>
  <c r="K47" i="40"/>
  <c r="G47" i="40"/>
  <c r="K23" i="40"/>
  <c r="J39" i="40"/>
  <c r="H39" i="40"/>
  <c r="D39" i="40"/>
  <c r="I47" i="40"/>
  <c r="E23" i="40"/>
  <c r="F39" i="40"/>
  <c r="L39" i="40"/>
  <c r="E47" i="40"/>
  <c r="G23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K64" i="40" l="1"/>
  <c r="K70" i="40" s="1"/>
  <c r="G64" i="40"/>
  <c r="G70" i="40" s="1"/>
  <c r="E64" i="40"/>
  <c r="E70" i="40" s="1"/>
  <c r="I64" i="40"/>
  <c r="I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<sst xmlns="http://schemas.openxmlformats.org/spreadsheetml/2006/main" count="741" uniqueCount="133">
  <si>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</si>
  <si>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</si>
  <si>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</si>
  <si>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</si>
  <si>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</si>
  <si>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</si>
  <si>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</si>
  <si>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</si>
  <si>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</si>
  <si>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</si>
  <si>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</si>
  <si>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</si>
  <si>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</si>
  <si>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</si>
  <si>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</si>
  <si>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</si>
  <si>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</si>
  <si>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</si>
  <si>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</si>
  <si>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</si>
  <si>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</si>
  <si>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</si>
  <si>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</si>
  <si>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</si>
  <si>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</si>
  <si>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</si>
  <si>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</si>
  <si>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</si>
  <si>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</si>
  <si>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</si>
  <si>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</si>
  <si>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</si>
  <si>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</si>
  <si>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</si>
  <si>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</si>
  <si>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</si>
  <si>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</si>
  <si>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</si>
  <si>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</si>
  <si>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</si>
  <si>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</si>
  <si>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</si>
  <si>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</si>
  <si>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</si>
  <si>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</si>
  <si>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</si>
  <si>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</si>
  <si>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</si>
  <si>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</si>
  <si>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</si>
  <si>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</si>
  <si>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</si>
  <si>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</si>
  <si>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</si>
  <si>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</si>
  <si>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</si>
  <si>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</si>
  <si>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</si>
  <si>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</si>
  <si>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</si>
  <si>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</si>
  <si>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</si>
  <si>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</si>
  <si>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</si>
  <si>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</si>
  <si>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</si>
  <si>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</si>
  <si>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</si>
  <si>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</si>
  <si>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</si>
  <si>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</si>
  <si>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</si>
  <si>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</si>
  <si>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</si>
  <si>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</si>
  <si>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</si>
  <si>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</si>
  <si>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</si>
  <si>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</si>
  <si>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</si>
  <si>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</si>
  <si>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</si>
  <si>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</si>
  <si>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</si>
  <si>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</si>
  <si>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</si>
  <si>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</si>
  <si>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</si>
  <si>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</si>
  <si>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</si>
  <si>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</si>
  <si>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</si>
  <si>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</si>
  <si>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</si>
  <si>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</si>
  <si>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</si>
  <si>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</si>
  <si>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</si>
  <si>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</si>
  <si>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</si>
  <si>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</si>
  <si>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</si>
  <si>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</si>
  <si>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</si>
  <si>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</si>
  <si>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</si>
  <si>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</si>
  <si>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</si>
  <si>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</si>
  <si>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</si>
  <si>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</si>
  <si>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</si>
  <si>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</si>
  <si>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</si>
  <si>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</si>
  <si>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</si>
  <si>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</si>
  <si>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</si>
  <si>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</si>
  <si>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</si>
  <si>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</si>
  <si>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</si>
  <si>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</si>
  <si>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7.50</t>
  </si>
  <si>
    <t>faltante de 70 es sobrante en caja04t mal registro de 1$</t>
  </si>
  <si>
    <t>fondo 8.00pago de alirio por provinical de 372.67</t>
  </si>
  <si>
    <t>sobrante de 70 es faltante en caja 02t.</t>
  </si>
  <si>
    <t>sobrante de 5bs por periodico</t>
  </si>
  <si>
    <t>faltante de 5$</t>
  </si>
  <si>
    <t>fondo 1.00</t>
  </si>
  <si>
    <t>fondo 43.50</t>
  </si>
  <si>
    <t>fondo 9.00</t>
  </si>
  <si>
    <t>mal registro de 1$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</si>
</sst>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60498.01</v>
      </c>
      <c r="C2" s="43">
        <f>MODELO!AH12</f>
        <v>28547.47</v>
      </c>
      <c r="D2" s="43">
        <f>EXQUISITECES!AH12</f>
        <v>7245.52</v>
      </c>
      <c r="E2" s="43">
        <f>HOYADA!AH12</f>
        <v>9134.08</v>
      </c>
      <c r="F2" s="43">
        <f>FARMASTOP!AH12</f>
        <v>2538.8200000000002</v>
      </c>
      <c r="G2" s="43">
        <f>BOCAS!AH12</f>
        <v>3475.92</v>
      </c>
      <c r="H2" s="43">
        <f>LAGUNETICA!AH12</f>
        <v>15579.66</v>
      </c>
      <c r="I2" s="43">
        <f>SANANTONIO!AH12</f>
        <v>0</v>
      </c>
      <c r="J2" s="43">
        <f>SUM(B2:I2)</f>
        <v>127019.48000000003</v>
      </c>
    </row>
    <row r="3" spans="1:10" x14ac:dyDescent="0.25">
      <c r="A3" s="46" t="s">
        <v>0</v>
      </c>
      <c r="B3" s="43">
        <f>AUTOMERCADO!AH15</f>
        <v>1615.3</v>
      </c>
      <c r="C3" s="43">
        <f>MODELO!AH15</f>
        <v>2008.5</v>
      </c>
      <c r="D3" s="43">
        <f>EXQUISITECES!AH15</f>
        <v>464.5</v>
      </c>
      <c r="E3" s="43">
        <f>HOYADA!AH15</f>
        <v>1761</v>
      </c>
      <c r="F3" s="43">
        <f>FARMASTOP!AH15</f>
        <v>138</v>
      </c>
      <c r="G3" s="43">
        <f>BOCAS!AH15</f>
        <v>0</v>
      </c>
      <c r="H3" s="43">
        <f>LAGUNETICA!AH15</f>
        <v>1260.5</v>
      </c>
      <c r="I3" s="43">
        <f>SANANTONIO!AH15</f>
        <v>0</v>
      </c>
      <c r="J3" s="43">
        <f t="shared" ref="J3:J52" si="0">SUM(B3:I3)</f>
        <v>7247.8</v>
      </c>
    </row>
    <row r="4" spans="1:10" x14ac:dyDescent="0.25">
      <c r="A4" s="73" t="s">
        <v>20</v>
      </c>
      <c r="B4" s="43">
        <f>AUTOMERCADO!AH16</f>
        <v>2696</v>
      </c>
      <c r="C4" s="43">
        <f>MODELO!AH16</f>
        <v>975</v>
      </c>
      <c r="D4" s="43">
        <f>EXQUISITECES!AH16</f>
        <v>293</v>
      </c>
      <c r="E4" s="43">
        <f>HOYADA!AH16</f>
        <v>0</v>
      </c>
      <c r="F4" s="43">
        <f>FARMASTOP!AH16</f>
        <v>53</v>
      </c>
      <c r="G4" s="43">
        <f>BOCAS!AH16</f>
        <v>310</v>
      </c>
      <c r="H4" s="43">
        <f>LAGUNETICA!AH16</f>
        <v>197</v>
      </c>
      <c r="I4" s="43">
        <f>SANANTONIO!AH16</f>
        <v>0</v>
      </c>
      <c r="J4" s="43">
        <f t="shared" si="0"/>
        <v>4524</v>
      </c>
    </row>
    <row r="5" spans="1:10" x14ac:dyDescent="0.25">
      <c r="A5" s="46" t="s">
        <v>27</v>
      </c>
      <c r="B5" s="43">
        <f>AUTOMERCADO!AH17</f>
        <v>14854.959999999997</v>
      </c>
      <c r="C5" s="43">
        <f>MODELO!AH17</f>
        <v>5372.25</v>
      </c>
      <c r="D5" s="43">
        <f>EXQUISITECES!AH17</f>
        <v>1614.4299999999998</v>
      </c>
      <c r="E5" s="43">
        <f>HOYADA!AH17</f>
        <v>0</v>
      </c>
      <c r="F5" s="43">
        <f>FARMASTOP!AH17</f>
        <v>292.02999999999997</v>
      </c>
      <c r="G5" s="43">
        <f>BOCAS!AH17</f>
        <v>1708.1</v>
      </c>
      <c r="H5" s="43">
        <f>LAGUNETICA!AH17</f>
        <v>1085.4699999999998</v>
      </c>
      <c r="I5" s="43">
        <f>SANANTONIO!AH17</f>
        <v>0</v>
      </c>
      <c r="J5" s="43">
        <f t="shared" si="0"/>
        <v>24927.239999999998</v>
      </c>
    </row>
    <row r="6" spans="1:10" x14ac:dyDescent="0.25">
      <c r="A6" s="73" t="s">
        <v>23</v>
      </c>
      <c r="B6" s="43">
        <f>AUTOMERCADO!AH18</f>
        <v>1458</v>
      </c>
      <c r="C6" s="43">
        <f>MODELO!AH18</f>
        <v>901</v>
      </c>
      <c r="D6" s="43">
        <f>EXQUISITECES!AH18</f>
        <v>163</v>
      </c>
      <c r="E6" s="43">
        <f>HOYADA!AH18</f>
        <v>360</v>
      </c>
      <c r="F6" s="43">
        <f>FARMASTOP!AH18</f>
        <v>59</v>
      </c>
      <c r="G6" s="43">
        <f>BOCAS!AH18</f>
        <v>12</v>
      </c>
      <c r="H6" s="43">
        <f>LAGUNETICA!AH18</f>
        <v>459</v>
      </c>
      <c r="I6" s="43">
        <f>SANANTONIO!AH18</f>
        <v>0</v>
      </c>
      <c r="J6" s="43">
        <f t="shared" si="0"/>
        <v>3412</v>
      </c>
    </row>
    <row r="7" spans="1:10" x14ac:dyDescent="0.25">
      <c r="A7" s="46" t="s">
        <v>27</v>
      </c>
      <c r="B7" s="43">
        <f>AUTOMERCADO!AH19</f>
        <v>7975.26</v>
      </c>
      <c r="C7" s="43">
        <f>MODELO!AH19</f>
        <v>4928.47</v>
      </c>
      <c r="D7" s="43">
        <f>EXQUISITECES!AH19</f>
        <v>891.6099999999999</v>
      </c>
      <c r="E7" s="43">
        <f>HOYADA!AH19</f>
        <v>1969.1999999999998</v>
      </c>
      <c r="F7" s="43">
        <f>FARMASTOP!AH19</f>
        <v>322.72999999999996</v>
      </c>
      <c r="G7" s="43">
        <f>BOCAS!AH19</f>
        <v>65.64</v>
      </c>
      <c r="H7" s="43">
        <f>LAGUNETICA!AH19</f>
        <v>2510.73</v>
      </c>
      <c r="I7" s="43">
        <f>SANANTONIO!AH19</f>
        <v>0</v>
      </c>
      <c r="J7" s="43">
        <f t="shared" si="0"/>
        <v>18663.64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4154</v>
      </c>
      <c r="C10" s="43">
        <f>MODELO!AH22</f>
        <v>1876</v>
      </c>
      <c r="D10" s="43">
        <f>EXQUISITECES!AH22</f>
        <v>456</v>
      </c>
      <c r="E10" s="43">
        <f>HOYADA!AH22</f>
        <v>360</v>
      </c>
      <c r="F10" s="43">
        <f>FARMASTOP!AH22</f>
        <v>112</v>
      </c>
      <c r="G10" s="43">
        <f>BOCAS!AH22</f>
        <v>322</v>
      </c>
      <c r="H10" s="43">
        <f>LAGUNETICA!AH22</f>
        <v>656</v>
      </c>
      <c r="I10" s="43">
        <f>SANANTONIO!AH22</f>
        <v>0</v>
      </c>
      <c r="J10" s="43">
        <f t="shared" si="0"/>
        <v>7936</v>
      </c>
    </row>
    <row r="11" spans="1:10" x14ac:dyDescent="0.25">
      <c r="A11" s="48" t="s">
        <v>26</v>
      </c>
      <c r="B11" s="43">
        <f>AUTOMERCADO!AH23</f>
        <v>22830.219999999998</v>
      </c>
      <c r="C11" s="43">
        <f>MODELO!AH23</f>
        <v>10300.720000000001</v>
      </c>
      <c r="D11" s="43">
        <f>EXQUISITECES!AH23</f>
        <v>2506.04</v>
      </c>
      <c r="E11" s="43">
        <f>HOYADA!AH23</f>
        <v>1969.1999999999998</v>
      </c>
      <c r="F11" s="43">
        <f>FARMASTOP!AH23</f>
        <v>614.76</v>
      </c>
      <c r="G11" s="43">
        <f>BOCAS!AH23</f>
        <v>1773.74</v>
      </c>
      <c r="H11" s="43">
        <f>LAGUNETICA!AH23</f>
        <v>3596.2</v>
      </c>
      <c r="I11" s="43">
        <f>SANANTONIO!AH23</f>
        <v>0</v>
      </c>
      <c r="J11" s="43">
        <f t="shared" si="0"/>
        <v>43590.879999999997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60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60</v>
      </c>
    </row>
    <row r="15" spans="1:10" ht="16.5" customHeight="1" x14ac:dyDescent="0.25">
      <c r="A15" s="46" t="s">
        <v>31</v>
      </c>
      <c r="B15" s="43">
        <f>AUTOMERCADO!AH27</f>
        <v>347.4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347.4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60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60</v>
      </c>
    </row>
    <row r="19" spans="1:10" x14ac:dyDescent="0.25">
      <c r="A19" s="48" t="s">
        <v>33</v>
      </c>
      <c r="B19" s="43">
        <f>AUTOMERCADO!AH31</f>
        <v>347.4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347.4</v>
      </c>
    </row>
    <row r="20" spans="1:10" x14ac:dyDescent="0.25">
      <c r="A20" s="46" t="s">
        <v>34</v>
      </c>
      <c r="B20" s="43">
        <f>AUTOMERCADO!AH32</f>
        <v>135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135</v>
      </c>
    </row>
    <row r="21" spans="1:10" x14ac:dyDescent="0.25">
      <c r="A21" s="46" t="s">
        <v>35</v>
      </c>
      <c r="B21" s="43">
        <f>AUTOMERCADO!AH33</f>
        <v>743.84999999999991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743.84999999999991</v>
      </c>
    </row>
    <row r="22" spans="1:10" x14ac:dyDescent="0.25">
      <c r="A22" s="46" t="s">
        <v>36</v>
      </c>
      <c r="B22" s="43">
        <f>AUTOMERCADO!AH34</f>
        <v>86.71</v>
      </c>
      <c r="C22" s="43">
        <f>MODELO!AH34</f>
        <v>12.319999999999999</v>
      </c>
      <c r="D22" s="43">
        <f>EXQUISITECES!AH34</f>
        <v>0</v>
      </c>
      <c r="E22" s="43">
        <f>HOYADA!AH34</f>
        <v>54.32</v>
      </c>
      <c r="F22" s="43">
        <f>FARMASTOP!AH34</f>
        <v>0</v>
      </c>
      <c r="G22" s="43">
        <f>BOCAS!AH34</f>
        <v>0</v>
      </c>
      <c r="H22" s="43">
        <f>LAGUNETICA!AH34</f>
        <v>150</v>
      </c>
      <c r="I22" s="43">
        <f>SANANTONIO!AH34</f>
        <v>0</v>
      </c>
      <c r="J22" s="43">
        <f t="shared" si="0"/>
        <v>303.35000000000002</v>
      </c>
    </row>
    <row r="23" spans="1:10" x14ac:dyDescent="0.25">
      <c r="A23" s="46" t="s">
        <v>35</v>
      </c>
      <c r="B23" s="43">
        <f>AUTOMERCADO!AH35</f>
        <v>474.30369999999994</v>
      </c>
      <c r="C23" s="43">
        <f>MODELO!AH35</f>
        <v>67.390399999999985</v>
      </c>
      <c r="D23" s="43">
        <f>EXQUISITECES!AH35</f>
        <v>0</v>
      </c>
      <c r="E23" s="43">
        <f>HOYADA!AH35</f>
        <v>297.13040000000001</v>
      </c>
      <c r="F23" s="43">
        <f>FARMASTOP!AH35</f>
        <v>0</v>
      </c>
      <c r="G23" s="43">
        <f>BOCAS!AH35</f>
        <v>0</v>
      </c>
      <c r="H23" s="43">
        <f>LAGUNETICA!AH35</f>
        <v>820.5</v>
      </c>
      <c r="I23" s="43">
        <f>SANANTONIO!AH35</f>
        <v>0</v>
      </c>
      <c r="J23" s="43">
        <f t="shared" si="0"/>
        <v>1659.3244999999999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221.70999999999998</v>
      </c>
      <c r="C26" s="43">
        <f>MODELO!AH38</f>
        <v>12.319999999999999</v>
      </c>
      <c r="D26" s="43">
        <f>EXQUISITECES!AH38</f>
        <v>0</v>
      </c>
      <c r="E26" s="43">
        <f>HOYADA!AH38</f>
        <v>54.32</v>
      </c>
      <c r="F26" s="43">
        <f>FARMASTOP!AH38</f>
        <v>0</v>
      </c>
      <c r="G26" s="43">
        <f>BOCAS!AH38</f>
        <v>0</v>
      </c>
      <c r="H26" s="43">
        <f>LAGUNETICA!AH38</f>
        <v>150</v>
      </c>
      <c r="I26" s="43">
        <f>SANANTONIO!AH38</f>
        <v>0</v>
      </c>
      <c r="J26" s="43">
        <f t="shared" si="0"/>
        <v>438.34999999999997</v>
      </c>
    </row>
    <row r="27" spans="1:10" x14ac:dyDescent="0.25">
      <c r="A27" s="48" t="s">
        <v>42</v>
      </c>
      <c r="B27" s="43">
        <f>AUTOMERCADO!AH39</f>
        <v>1218.1536999999998</v>
      </c>
      <c r="C27" s="43">
        <f>MODELO!AH39</f>
        <v>67.390399999999985</v>
      </c>
      <c r="D27" s="43">
        <f>EXQUISITECES!AH39</f>
        <v>0</v>
      </c>
      <c r="E27" s="43">
        <f>HOYADA!AH39</f>
        <v>297.13040000000001</v>
      </c>
      <c r="F27" s="43">
        <f>FARMASTOP!AH39</f>
        <v>0</v>
      </c>
      <c r="G27" s="43">
        <f>BOCAS!AH39</f>
        <v>0</v>
      </c>
      <c r="H27" s="43">
        <f>LAGUNETICA!AH39</f>
        <v>820.5</v>
      </c>
      <c r="I27" s="43">
        <f>SANANTONIO!AH39</f>
        <v>0</v>
      </c>
      <c r="J27" s="43">
        <f t="shared" si="0"/>
        <v>2403.1745000000001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0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0</v>
      </c>
    </row>
    <row r="30" spans="1:10" x14ac:dyDescent="0.25">
      <c r="A30" s="46" t="s">
        <v>45</v>
      </c>
      <c r="B30" s="43">
        <f>AUTOMERCADO!AH42</f>
        <v>98.470000000000013</v>
      </c>
      <c r="C30" s="43">
        <f>MODELO!AH42</f>
        <v>61.25</v>
      </c>
      <c r="D30" s="43">
        <f>EXQUISITECES!AH42</f>
        <v>0</v>
      </c>
      <c r="E30" s="43">
        <f>HOYADA!AH42</f>
        <v>20.36</v>
      </c>
      <c r="F30" s="43">
        <f>FARMASTOP!AH42</f>
        <v>8.61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188.69000000000005</v>
      </c>
    </row>
    <row r="31" spans="1:10" x14ac:dyDescent="0.25">
      <c r="A31" s="46" t="s">
        <v>44</v>
      </c>
      <c r="B31" s="43">
        <f>AUTOMERCADO!AH43</f>
        <v>538.6309</v>
      </c>
      <c r="C31" s="43">
        <f>MODELO!AH43</f>
        <v>335.03750000000002</v>
      </c>
      <c r="D31" s="43">
        <f>EXQUISITECES!AH43</f>
        <v>0</v>
      </c>
      <c r="E31" s="43">
        <f>HOYADA!AH43</f>
        <v>111.36919999999999</v>
      </c>
      <c r="F31" s="43">
        <f>FARMASTOP!AH43</f>
        <v>47.096699999999991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1032.1342999999999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98.470000000000013</v>
      </c>
      <c r="C34" s="43">
        <f>MODELO!AH46</f>
        <v>61.25</v>
      </c>
      <c r="D34" s="43">
        <f>EXQUISITECES!AH46</f>
        <v>0</v>
      </c>
      <c r="E34" s="43">
        <f>HOYADA!AH46</f>
        <v>20.36</v>
      </c>
      <c r="F34" s="43">
        <f>FARMASTOP!AH46</f>
        <v>8.61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188.69000000000005</v>
      </c>
    </row>
    <row r="35" spans="1:10" x14ac:dyDescent="0.25">
      <c r="A35" s="48" t="s">
        <v>48</v>
      </c>
      <c r="B35" s="43">
        <f>AUTOMERCADO!AH47</f>
        <v>538.6309</v>
      </c>
      <c r="C35" s="43">
        <f>MODELO!AH47</f>
        <v>335.03750000000002</v>
      </c>
      <c r="D35" s="43">
        <f>EXQUISITECES!AH47</f>
        <v>0</v>
      </c>
      <c r="E35" s="43">
        <f>HOYADA!AH47</f>
        <v>111.36919999999999</v>
      </c>
      <c r="F35" s="43">
        <f>FARMASTOP!AH47</f>
        <v>47.096699999999991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1032.1342999999999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30729.49</v>
      </c>
      <c r="C37" s="43">
        <f>MODELO!AH49</f>
        <v>9606.74</v>
      </c>
      <c r="D37" s="43">
        <f>EXQUISITECES!AH49</f>
        <v>3419.42</v>
      </c>
      <c r="E37" s="43">
        <f>HOYADA!AH49</f>
        <v>3852.9900000000002</v>
      </c>
      <c r="F37" s="43">
        <f>FARMASTOP!AH49</f>
        <v>1325.17</v>
      </c>
      <c r="G37" s="43">
        <f>BOCAS!AH49</f>
        <v>1467</v>
      </c>
      <c r="H37" s="43">
        <f>LAGUNETICA!AH49</f>
        <v>4596.7800000000007</v>
      </c>
      <c r="I37" s="43">
        <f>SANANTONIO!AH49</f>
        <v>0</v>
      </c>
      <c r="J37" s="43">
        <f t="shared" si="0"/>
        <v>54997.59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759.45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759.45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2632.6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4365.72</v>
      </c>
      <c r="I40" s="43">
        <f>SANANTONIO!AH52</f>
        <v>0</v>
      </c>
      <c r="J40" s="43">
        <f t="shared" si="0"/>
        <v>6998.32</v>
      </c>
    </row>
    <row r="41" spans="1:10" x14ac:dyDescent="0.25">
      <c r="A41" s="74" t="s">
        <v>18</v>
      </c>
      <c r="B41" s="43">
        <f>AUTOMERCADO!AH53</f>
        <v>1593.65</v>
      </c>
      <c r="C41" s="43">
        <f>MODELO!AH53</f>
        <v>2233.7999999999997</v>
      </c>
      <c r="D41" s="43">
        <f>EXQUISITECES!AH53</f>
        <v>624.16000000000008</v>
      </c>
      <c r="E41" s="43">
        <f>HOYADA!AH53</f>
        <v>1031.02</v>
      </c>
      <c r="F41" s="43">
        <f>FARMASTOP!AH53</f>
        <v>100.53</v>
      </c>
      <c r="G41" s="43">
        <f>BOCAS!AH53</f>
        <v>244.70000000000002</v>
      </c>
      <c r="H41" s="43">
        <f>LAGUNETICA!AH53</f>
        <v>956.94999999999993</v>
      </c>
      <c r="I41" s="43">
        <f>SANANTONIO!AH53</f>
        <v>0</v>
      </c>
      <c r="J41" s="43">
        <f t="shared" si="0"/>
        <v>6784.8099999999986</v>
      </c>
    </row>
    <row r="42" spans="1:10" x14ac:dyDescent="0.25">
      <c r="A42" s="74" t="s">
        <v>114</v>
      </c>
      <c r="B42" s="43">
        <f>AUTOMERCADO!AH54</f>
        <v>723.06999999999994</v>
      </c>
      <c r="C42" s="43">
        <f>MODELO!AH54</f>
        <v>126.37</v>
      </c>
      <c r="D42" s="43">
        <f>EXQUISITECES!AH54</f>
        <v>0</v>
      </c>
      <c r="E42" s="43">
        <f>HOYADA!AH54</f>
        <v>63.91</v>
      </c>
      <c r="F42" s="43">
        <f>FARMASTOP!AH54</f>
        <v>133.54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1046.8899999999999</v>
      </c>
    </row>
    <row r="43" spans="1:10" x14ac:dyDescent="0.25">
      <c r="A43" s="74" t="s">
        <v>52</v>
      </c>
      <c r="B43" s="43">
        <f>AUTOMERCADO!AH55</f>
        <v>970.48</v>
      </c>
      <c r="C43" s="43">
        <f>MODELO!AH55</f>
        <v>465.72000000000008</v>
      </c>
      <c r="D43" s="43">
        <f>EXQUISITECES!AH55</f>
        <v>238.72</v>
      </c>
      <c r="E43" s="43">
        <f>HOYADA!AH55</f>
        <v>63.55</v>
      </c>
      <c r="F43" s="43">
        <f>FARMASTOP!AH55</f>
        <v>35.54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1774.01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20.79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20.79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12.39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12.39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169.57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169.57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60566.394599999992</v>
      </c>
      <c r="C52" s="75">
        <f>MODELO!AH64</f>
        <v>28569.507900000004</v>
      </c>
      <c r="D52" s="75">
        <f>EXQUISITECES!AH64</f>
        <v>7252.84</v>
      </c>
      <c r="E52" s="75">
        <f>HOYADA!AH64</f>
        <v>9150.1695999999993</v>
      </c>
      <c r="F52" s="75">
        <f>FARMASTOP!AH64</f>
        <v>2564.2066999999997</v>
      </c>
      <c r="G52" s="75">
        <f>BOCAS!AH64</f>
        <v>3485.44</v>
      </c>
      <c r="H52" s="75">
        <f>LAGUNETICA!AH64</f>
        <v>15596.65</v>
      </c>
      <c r="I52" s="75">
        <f>SANANTONIO!AH64</f>
        <v>0</v>
      </c>
      <c r="J52" s="75">
        <f t="shared" si="0"/>
        <v>127185.20879999998</v>
      </c>
    </row>
    <row r="53" spans="1:10" x14ac:dyDescent="0.25">
      <c r="A53" s="56" t="s">
        <v>3</v>
      </c>
      <c r="B53" s="43">
        <f>B2</f>
        <v>60498.01</v>
      </c>
      <c r="C53" s="43">
        <f t="shared" ref="C53:I53" si="1">C2</f>
        <v>28547.47</v>
      </c>
      <c r="D53" s="43">
        <f t="shared" si="1"/>
        <v>7245.52</v>
      </c>
      <c r="E53" s="43">
        <f t="shared" si="1"/>
        <v>9134.08</v>
      </c>
      <c r="F53" s="43">
        <f t="shared" si="1"/>
        <v>2538.8200000000002</v>
      </c>
      <c r="G53" s="43">
        <f t="shared" si="1"/>
        <v>3475.92</v>
      </c>
      <c r="H53" s="43">
        <f t="shared" si="1"/>
        <v>15579.66</v>
      </c>
      <c r="I53" s="43">
        <f t="shared" si="1"/>
        <v>0</v>
      </c>
      <c r="J53" s="43">
        <f>J2</f>
        <v>127019.48000000003</v>
      </c>
    </row>
    <row r="54" spans="1:10" x14ac:dyDescent="0.25">
      <c r="A54" s="58" t="s">
        <v>95</v>
      </c>
      <c r="B54" s="43">
        <f>+B52-B53</f>
        <v>68.384599999990314</v>
      </c>
      <c r="C54" s="43">
        <f t="shared" ref="C54:I54" si="2">+C52-C53</f>
        <v>22.037900000002992</v>
      </c>
      <c r="D54" s="43">
        <f t="shared" si="2"/>
        <v>7.319999999999709</v>
      </c>
      <c r="E54" s="43">
        <f t="shared" si="2"/>
        <v>16.089599999999336</v>
      </c>
      <c r="F54" s="43">
        <f t="shared" si="2"/>
        <v>25.386699999999564</v>
      </c>
      <c r="G54" s="43">
        <f t="shared" si="2"/>
        <v>9.5199999999999818</v>
      </c>
      <c r="H54" s="43">
        <f t="shared" si="2"/>
        <v>16.989999999999782</v>
      </c>
      <c r="I54" s="43">
        <f t="shared" si="2"/>
        <v>0</v>
      </c>
      <c r="J54" s="43">
        <f>+J52-J53</f>
        <v>165.72879999995348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21" activePane="bottomRight" state="frozen"/>
      <selection pane="topRight" activeCell="B1" sqref="B1"/>
      <selection pane="bottomLeft" activeCell="A5" sqref="A5"/>
      <selection pane="bottomRight" activeCell="AH20" sqref="AH2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>
        <v>5.47</v>
      </c>
      <c r="C9" s="1" t="s">
        <v>39</v>
      </c>
      <c r="D9" s="24">
        <v>5.79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75</v>
      </c>
      <c r="O11" s="5" t="s">
        <v>79</v>
      </c>
      <c r="P11" s="5" t="s">
        <v>82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3475.21</v>
      </c>
      <c r="C12" s="26">
        <v>8686.91</v>
      </c>
      <c r="D12" s="26">
        <v>1938.45</v>
      </c>
      <c r="E12" s="26">
        <v>8952.56</v>
      </c>
      <c r="F12" s="26">
        <v>4395.33</v>
      </c>
      <c r="G12" s="26">
        <v>6250.67</v>
      </c>
      <c r="H12" s="26">
        <v>3322.17</v>
      </c>
      <c r="I12" s="26">
        <v>3259.34</v>
      </c>
      <c r="J12" s="26">
        <v>1634.04</v>
      </c>
      <c r="K12" s="26">
        <v>8175.71</v>
      </c>
      <c r="L12" s="26">
        <v>84.41</v>
      </c>
      <c r="M12" s="26">
        <v>3879.74</v>
      </c>
      <c r="N12" s="26">
        <v>73.260000000000005</v>
      </c>
      <c r="O12" s="26">
        <v>875.18</v>
      </c>
      <c r="P12" s="26">
        <v>5495.03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60498.01</v>
      </c>
      <c r="AI12" s="26">
        <v>59776.97</v>
      </c>
      <c r="AJ12" s="69">
        <f>+AI12-AH12</f>
        <v>-721.04000000000087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152</v>
      </c>
      <c r="C15" s="23">
        <v>379.5</v>
      </c>
      <c r="D15" s="23">
        <v>2</v>
      </c>
      <c r="E15" s="23">
        <v>171.5</v>
      </c>
      <c r="F15" s="23">
        <v>56.7</v>
      </c>
      <c r="G15" s="23">
        <v>294</v>
      </c>
      <c r="H15" s="23">
        <v>150.5</v>
      </c>
      <c r="I15" s="23">
        <v>81.5</v>
      </c>
      <c r="J15" s="23"/>
      <c r="K15" s="23">
        <v>38.5</v>
      </c>
      <c r="L15" s="23"/>
      <c r="M15" s="23">
        <v>39</v>
      </c>
      <c r="N15" s="23">
        <v>24.5</v>
      </c>
      <c r="O15" s="23">
        <v>21.6</v>
      </c>
      <c r="P15" s="23">
        <v>204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1615.3</v>
      </c>
    </row>
    <row r="16" spans="1:36" s="32" customFormat="1" x14ac:dyDescent="0.25">
      <c r="A16" s="30" t="s">
        <v>20</v>
      </c>
      <c r="B16" s="31">
        <v>0</v>
      </c>
      <c r="C16" s="31">
        <v>652</v>
      </c>
      <c r="D16" s="31"/>
      <c r="E16" s="31">
        <v>627</v>
      </c>
      <c r="F16" s="31"/>
      <c r="G16" s="31">
        <v>508</v>
      </c>
      <c r="H16" s="31"/>
      <c r="I16" s="31">
        <v>125</v>
      </c>
      <c r="J16" s="31"/>
      <c r="K16" s="31">
        <v>481</v>
      </c>
      <c r="L16" s="31"/>
      <c r="M16" s="31">
        <v>265</v>
      </c>
      <c r="N16" s="31"/>
      <c r="O16" s="31">
        <v>38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2696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3592.52</v>
      </c>
      <c r="D17" s="22">
        <f t="shared" ref="D17:L17" si="2">D16*$B$8</f>
        <v>0</v>
      </c>
      <c r="E17" s="22">
        <f t="shared" si="2"/>
        <v>3454.77</v>
      </c>
      <c r="F17" s="22">
        <f t="shared" si="2"/>
        <v>0</v>
      </c>
      <c r="G17" s="22">
        <f t="shared" si="2"/>
        <v>2799.08</v>
      </c>
      <c r="H17" s="22">
        <f t="shared" si="2"/>
        <v>0</v>
      </c>
      <c r="I17" s="22">
        <f t="shared" si="2"/>
        <v>688.75</v>
      </c>
      <c r="J17" s="22">
        <f t="shared" si="2"/>
        <v>0</v>
      </c>
      <c r="K17" s="22">
        <f t="shared" si="2"/>
        <v>2650.31</v>
      </c>
      <c r="L17" s="22">
        <f t="shared" si="2"/>
        <v>0</v>
      </c>
      <c r="M17" s="22">
        <f t="shared" ref="M17:R17" si="3">M16*$B$8</f>
        <v>1460.1499999999999</v>
      </c>
      <c r="N17" s="22">
        <f t="shared" si="3"/>
        <v>0</v>
      </c>
      <c r="O17" s="22">
        <f t="shared" si="3"/>
        <v>209.38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14854.959999999997</v>
      </c>
    </row>
    <row r="18" spans="1:36" s="32" customFormat="1" x14ac:dyDescent="0.25">
      <c r="A18" s="30" t="s">
        <v>23</v>
      </c>
      <c r="B18" s="33">
        <v>247</v>
      </c>
      <c r="C18" s="33">
        <v>188</v>
      </c>
      <c r="D18" s="33">
        <v>130</v>
      </c>
      <c r="E18" s="33">
        <v>118</v>
      </c>
      <c r="F18" s="33">
        <v>111</v>
      </c>
      <c r="G18" s="33">
        <v>98</v>
      </c>
      <c r="H18" s="33">
        <v>228</v>
      </c>
      <c r="I18" s="33">
        <v>46</v>
      </c>
      <c r="J18" s="33">
        <v>144</v>
      </c>
      <c r="K18" s="33">
        <v>90</v>
      </c>
      <c r="L18" s="33"/>
      <c r="M18" s="33">
        <v>32</v>
      </c>
      <c r="N18" s="33"/>
      <c r="O18" s="33">
        <v>26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1458</v>
      </c>
      <c r="AJ18" s="70"/>
    </row>
    <row r="19" spans="1:36" s="47" customFormat="1" x14ac:dyDescent="0.25">
      <c r="A19" s="46" t="s">
        <v>27</v>
      </c>
      <c r="B19" s="22">
        <f>B18*$B$9</f>
        <v>1351.09</v>
      </c>
      <c r="C19" s="22">
        <f t="shared" ref="C19:L19" si="5">C18*$B$9</f>
        <v>1028.3599999999999</v>
      </c>
      <c r="D19" s="22">
        <f t="shared" si="5"/>
        <v>711.1</v>
      </c>
      <c r="E19" s="22">
        <f t="shared" si="5"/>
        <v>645.45999999999992</v>
      </c>
      <c r="F19" s="22">
        <f t="shared" si="5"/>
        <v>607.16999999999996</v>
      </c>
      <c r="G19" s="22">
        <f t="shared" si="5"/>
        <v>536.05999999999995</v>
      </c>
      <c r="H19" s="22">
        <f t="shared" si="5"/>
        <v>1247.1599999999999</v>
      </c>
      <c r="I19" s="22">
        <f t="shared" si="5"/>
        <v>251.61999999999998</v>
      </c>
      <c r="J19" s="22">
        <f t="shared" si="5"/>
        <v>787.68</v>
      </c>
      <c r="K19" s="22">
        <f t="shared" si="5"/>
        <v>492.29999999999995</v>
      </c>
      <c r="L19" s="22">
        <f t="shared" si="5"/>
        <v>0</v>
      </c>
      <c r="M19" s="22">
        <f t="shared" ref="M19:R19" si="6">M18*$B$9</f>
        <v>175.04</v>
      </c>
      <c r="N19" s="22">
        <f t="shared" si="6"/>
        <v>0</v>
      </c>
      <c r="O19" s="22">
        <f t="shared" si="6"/>
        <v>142.22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7975.26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247</v>
      </c>
      <c r="C22" s="20">
        <f t="shared" ref="C22:L22" si="11">+C16+C18+C20</f>
        <v>840</v>
      </c>
      <c r="D22" s="20">
        <f t="shared" si="11"/>
        <v>130</v>
      </c>
      <c r="E22" s="20">
        <f t="shared" si="11"/>
        <v>745</v>
      </c>
      <c r="F22" s="20">
        <f t="shared" si="11"/>
        <v>111</v>
      </c>
      <c r="G22" s="20">
        <f t="shared" si="11"/>
        <v>606</v>
      </c>
      <c r="H22" s="20">
        <f t="shared" si="11"/>
        <v>228</v>
      </c>
      <c r="I22" s="20">
        <f t="shared" si="11"/>
        <v>171</v>
      </c>
      <c r="J22" s="20">
        <f t="shared" si="11"/>
        <v>144</v>
      </c>
      <c r="K22" s="20">
        <f t="shared" si="11"/>
        <v>571</v>
      </c>
      <c r="L22" s="20">
        <f t="shared" si="11"/>
        <v>0</v>
      </c>
      <c r="M22" s="20">
        <f t="shared" ref="M22:S22" si="12">+M16+M18+M20</f>
        <v>297</v>
      </c>
      <c r="N22" s="20">
        <f t="shared" si="12"/>
        <v>0</v>
      </c>
      <c r="O22" s="20">
        <f t="shared" si="12"/>
        <v>64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4154</v>
      </c>
    </row>
    <row r="23" spans="1:36" s="47" customFormat="1" x14ac:dyDescent="0.25">
      <c r="A23" s="48" t="s">
        <v>26</v>
      </c>
      <c r="B23" s="19">
        <f>+B17+B19+B21</f>
        <v>1351.09</v>
      </c>
      <c r="C23" s="19">
        <f t="shared" ref="C23:L23" si="14">+C17+C19+C21</f>
        <v>4620.88</v>
      </c>
      <c r="D23" s="19">
        <f t="shared" si="14"/>
        <v>711.1</v>
      </c>
      <c r="E23" s="19">
        <f t="shared" si="14"/>
        <v>4100.2299999999996</v>
      </c>
      <c r="F23" s="19">
        <f t="shared" si="14"/>
        <v>607.16999999999996</v>
      </c>
      <c r="G23" s="19">
        <f t="shared" si="14"/>
        <v>3335.14</v>
      </c>
      <c r="H23" s="19">
        <f t="shared" si="14"/>
        <v>1247.1599999999999</v>
      </c>
      <c r="I23" s="19">
        <f t="shared" si="14"/>
        <v>940.37</v>
      </c>
      <c r="J23" s="19">
        <f t="shared" si="14"/>
        <v>787.68</v>
      </c>
      <c r="K23" s="19">
        <f t="shared" si="14"/>
        <v>3142.6099999999997</v>
      </c>
      <c r="L23" s="19">
        <f t="shared" si="14"/>
        <v>0</v>
      </c>
      <c r="M23" s="19">
        <f t="shared" ref="M23:S23" si="15">+M17+M19+M21</f>
        <v>1635.1899999999998</v>
      </c>
      <c r="N23" s="19">
        <f t="shared" si="15"/>
        <v>0</v>
      </c>
      <c r="O23" s="19">
        <f t="shared" si="15"/>
        <v>351.6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22830.219999999998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>
        <v>20</v>
      </c>
      <c r="H26" s="35"/>
      <c r="I26" s="35"/>
      <c r="J26" s="35"/>
      <c r="K26" s="35">
        <v>40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60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115.8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231.6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347.4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20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40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60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115.8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231.6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347.4</v>
      </c>
    </row>
    <row r="32" spans="1:36" x14ac:dyDescent="0.25">
      <c r="A32" s="13" t="s">
        <v>34</v>
      </c>
      <c r="B32" s="36"/>
      <c r="C32" s="36"/>
      <c r="D32" s="36"/>
      <c r="E32" s="36">
        <v>65</v>
      </c>
      <c r="F32" s="36"/>
      <c r="G32" s="36">
        <v>70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135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358.15</v>
      </c>
      <c r="F33" s="22">
        <f t="shared" si="30"/>
        <v>0</v>
      </c>
      <c r="G33" s="22">
        <f t="shared" si="30"/>
        <v>385.7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743.84999999999991</v>
      </c>
    </row>
    <row r="34" spans="1:34" x14ac:dyDescent="0.25">
      <c r="A34" s="13" t="s">
        <v>36</v>
      </c>
      <c r="B34" s="38">
        <v>0</v>
      </c>
      <c r="C34" s="38"/>
      <c r="D34" s="38"/>
      <c r="E34" s="38"/>
      <c r="F34" s="38"/>
      <c r="G34" s="38">
        <v>0</v>
      </c>
      <c r="H34" s="38"/>
      <c r="I34" s="38"/>
      <c r="J34" s="38">
        <v>21</v>
      </c>
      <c r="K34" s="38">
        <v>65.709999999999994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86.71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114.86999999999999</v>
      </c>
      <c r="K35" s="22">
        <f t="shared" si="33"/>
        <v>359.43369999999993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474.30369999999994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65</v>
      </c>
      <c r="F38" s="20">
        <f t="shared" si="39"/>
        <v>0</v>
      </c>
      <c r="G38" s="20">
        <f t="shared" si="39"/>
        <v>70</v>
      </c>
      <c r="H38" s="20">
        <f t="shared" si="39"/>
        <v>0</v>
      </c>
      <c r="I38" s="20">
        <f t="shared" si="39"/>
        <v>0</v>
      </c>
      <c r="J38" s="20">
        <f t="shared" si="39"/>
        <v>21</v>
      </c>
      <c r="K38" s="20">
        <f t="shared" si="39"/>
        <v>65.709999999999994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221.70999999999998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358.15</v>
      </c>
      <c r="F39" s="19">
        <f t="shared" si="42"/>
        <v>0</v>
      </c>
      <c r="G39" s="19">
        <f t="shared" si="42"/>
        <v>385.7</v>
      </c>
      <c r="H39" s="19">
        <f t="shared" si="42"/>
        <v>0</v>
      </c>
      <c r="I39" s="19">
        <f t="shared" si="42"/>
        <v>0</v>
      </c>
      <c r="J39" s="19">
        <f t="shared" si="42"/>
        <v>114.86999999999999</v>
      </c>
      <c r="K39" s="19">
        <f t="shared" si="42"/>
        <v>359.43369999999993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1218.1536999999998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>
        <v>44.6</v>
      </c>
      <c r="C42" s="38"/>
      <c r="D42" s="38"/>
      <c r="E42" s="38"/>
      <c r="F42" s="38">
        <v>29.92</v>
      </c>
      <c r="G42" s="38">
        <v>23.95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98.470000000000013</v>
      </c>
    </row>
    <row r="43" spans="1:34" s="47" customFormat="1" x14ac:dyDescent="0.25">
      <c r="A43" s="46" t="s">
        <v>44</v>
      </c>
      <c r="B43" s="22">
        <f>B42*$B$9</f>
        <v>243.96199999999999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163.66239999999999</v>
      </c>
      <c r="G43" s="22">
        <f t="shared" si="48"/>
        <v>131.00649999999999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538.6309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44.6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29.92</v>
      </c>
      <c r="G46" s="20">
        <f t="shared" si="54"/>
        <v>23.95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98.470000000000013</v>
      </c>
    </row>
    <row r="47" spans="1:34" s="47" customFormat="1" x14ac:dyDescent="0.25">
      <c r="A47" s="48" t="s">
        <v>48</v>
      </c>
      <c r="B47" s="19">
        <f>+B41+B43+B45</f>
        <v>243.96199999999999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163.66239999999999</v>
      </c>
      <c r="G47" s="19">
        <f t="shared" si="57"/>
        <v>131.00649999999999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538.6309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1641.92</v>
      </c>
      <c r="C49" s="44">
        <v>3233.97</v>
      </c>
      <c r="D49" s="44">
        <v>1183.1099999999999</v>
      </c>
      <c r="E49" s="44">
        <v>3978.82</v>
      </c>
      <c r="F49" s="44">
        <v>2682.65</v>
      </c>
      <c r="G49" s="44">
        <v>1763.17</v>
      </c>
      <c r="H49" s="44">
        <v>1789.53</v>
      </c>
      <c r="I49" s="44">
        <v>1645.16</v>
      </c>
      <c r="J49" s="44">
        <v>732.29</v>
      </c>
      <c r="K49" s="44">
        <v>4350.1899999999996</v>
      </c>
      <c r="L49" s="44">
        <v>84.41</v>
      </c>
      <c r="M49" s="45">
        <v>2210.52</v>
      </c>
      <c r="N49" s="45">
        <v>48.89</v>
      </c>
      <c r="O49" s="45">
        <v>383.05</v>
      </c>
      <c r="P49" s="45">
        <v>5001.8100000000004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30729.49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17.84</v>
      </c>
      <c r="C53" s="44">
        <v>420.16</v>
      </c>
      <c r="D53" s="44">
        <v>22.2</v>
      </c>
      <c r="E53" s="44">
        <v>338.21</v>
      </c>
      <c r="F53" s="44">
        <v>75.58</v>
      </c>
      <c r="G53" s="44">
        <v>233.05</v>
      </c>
      <c r="H53" s="44">
        <v>134.94999999999999</v>
      </c>
      <c r="I53" s="44">
        <v>224.03</v>
      </c>
      <c r="J53" s="44"/>
      <c r="K53" s="44"/>
      <c r="L53" s="44"/>
      <c r="M53" s="45"/>
      <c r="N53" s="45"/>
      <c r="O53" s="45">
        <v>127.63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1593.65</v>
      </c>
    </row>
    <row r="54" spans="1:34" x14ac:dyDescent="0.25">
      <c r="A54" s="17" t="s">
        <v>114</v>
      </c>
      <c r="B54" s="44"/>
      <c r="C54" s="44"/>
      <c r="D54" s="44">
        <v>63.43</v>
      </c>
      <c r="E54" s="44"/>
      <c r="F54" s="44">
        <v>659.64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723.06999999999994</v>
      </c>
    </row>
    <row r="55" spans="1:34" x14ac:dyDescent="0.25">
      <c r="A55" s="17" t="s">
        <v>52</v>
      </c>
      <c r="B55" s="44">
        <v>71.010000000000005</v>
      </c>
      <c r="C55" s="44">
        <v>28.12</v>
      </c>
      <c r="D55" s="44"/>
      <c r="E55" s="44"/>
      <c r="F55" s="44">
        <v>155.6</v>
      </c>
      <c r="G55" s="44"/>
      <c r="H55" s="44">
        <v>1.99</v>
      </c>
      <c r="I55" s="44">
        <v>370.09</v>
      </c>
      <c r="J55" s="44"/>
      <c r="K55" s="44">
        <v>54</v>
      </c>
      <c r="L55" s="44"/>
      <c r="M55" s="45"/>
      <c r="N55" s="45"/>
      <c r="O55" s="45"/>
      <c r="P55" s="45">
        <v>289.67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970.48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3477.8220000000001</v>
      </c>
      <c r="C64" s="53">
        <f t="shared" ref="C64:AG64" si="61">+C15+C23+C31+C39+C47+C48+C49+C50+C51+C52+C53+C54+C55+C56+C57+C58+C59+C60+C61+C62+C63</f>
        <v>8682.630000000001</v>
      </c>
      <c r="D64" s="53">
        <f t="shared" si="61"/>
        <v>1981.8400000000001</v>
      </c>
      <c r="E64" s="53">
        <f t="shared" si="61"/>
        <v>8946.909999999998</v>
      </c>
      <c r="F64" s="53">
        <f t="shared" si="61"/>
        <v>4401.0024000000003</v>
      </c>
      <c r="G64" s="53">
        <f t="shared" si="61"/>
        <v>6257.866500000001</v>
      </c>
      <c r="H64" s="53">
        <f t="shared" si="61"/>
        <v>3324.1299999999992</v>
      </c>
      <c r="I64" s="53">
        <f t="shared" si="61"/>
        <v>3261.1500000000005</v>
      </c>
      <c r="J64" s="53">
        <f t="shared" si="61"/>
        <v>1634.84</v>
      </c>
      <c r="K64" s="53">
        <f t="shared" si="61"/>
        <v>8176.3336999999992</v>
      </c>
      <c r="L64" s="53">
        <f t="shared" si="61"/>
        <v>84.41</v>
      </c>
      <c r="M64" s="53">
        <f t="shared" si="61"/>
        <v>3884.71</v>
      </c>
      <c r="N64" s="53">
        <f t="shared" si="61"/>
        <v>73.39</v>
      </c>
      <c r="O64" s="53">
        <f t="shared" si="61"/>
        <v>883.88</v>
      </c>
      <c r="P64" s="53">
        <f t="shared" si="61"/>
        <v>5495.4800000000005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60566.394599999992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12 D</v>
      </c>
      <c r="O66" s="55" t="str">
        <f t="shared" si="62"/>
        <v>CAJA 14 D</v>
      </c>
      <c r="P66" s="55" t="str">
        <f t="shared" si="62"/>
        <v>CAJA 15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3475.21</v>
      </c>
      <c r="C67" s="57">
        <f t="shared" ref="C67:L67" si="63">C12</f>
        <v>8686.91</v>
      </c>
      <c r="D67" s="57">
        <f t="shared" si="63"/>
        <v>1938.45</v>
      </c>
      <c r="E67" s="57">
        <f t="shared" si="63"/>
        <v>8952.56</v>
      </c>
      <c r="F67" s="57">
        <f t="shared" si="63"/>
        <v>4395.33</v>
      </c>
      <c r="G67" s="57">
        <f t="shared" si="63"/>
        <v>6250.67</v>
      </c>
      <c r="H67" s="57">
        <f t="shared" si="63"/>
        <v>3322.17</v>
      </c>
      <c r="I67" s="57">
        <f t="shared" si="63"/>
        <v>3259.34</v>
      </c>
      <c r="J67" s="57">
        <f t="shared" si="63"/>
        <v>1634.04</v>
      </c>
      <c r="K67" s="57">
        <f t="shared" si="63"/>
        <v>8175.71</v>
      </c>
      <c r="L67" s="57">
        <f t="shared" si="63"/>
        <v>84.41</v>
      </c>
      <c r="M67" s="57">
        <f t="shared" ref="M67:AG67" si="64">M12</f>
        <v>3879.74</v>
      </c>
      <c r="N67" s="57">
        <f t="shared" si="64"/>
        <v>73.260000000000005</v>
      </c>
      <c r="O67" s="57">
        <f t="shared" si="64"/>
        <v>875.18</v>
      </c>
      <c r="P67" s="57">
        <f t="shared" si="64"/>
        <v>5495.03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60498.01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3475.21</v>
      </c>
      <c r="C69" s="59">
        <f t="shared" ref="C69:L69" si="67">+C67+C68</f>
        <v>8686.91</v>
      </c>
      <c r="D69" s="59">
        <f t="shared" si="67"/>
        <v>1938.45</v>
      </c>
      <c r="E69" s="59">
        <f t="shared" si="67"/>
        <v>8952.56</v>
      </c>
      <c r="F69" s="59">
        <f t="shared" si="67"/>
        <v>4395.33</v>
      </c>
      <c r="G69" s="59">
        <f t="shared" si="67"/>
        <v>6250.67</v>
      </c>
      <c r="H69" s="59">
        <f t="shared" si="67"/>
        <v>3322.17</v>
      </c>
      <c r="I69" s="59">
        <f t="shared" si="67"/>
        <v>3259.34</v>
      </c>
      <c r="J69" s="59">
        <f t="shared" si="67"/>
        <v>1634.04</v>
      </c>
      <c r="K69" s="59">
        <f t="shared" si="67"/>
        <v>8175.71</v>
      </c>
      <c r="L69" s="59">
        <f t="shared" si="67"/>
        <v>84.41</v>
      </c>
      <c r="M69" s="59">
        <f t="shared" ref="M69:AG69" si="68">+M67+M68</f>
        <v>3879.74</v>
      </c>
      <c r="N69" s="59">
        <f t="shared" si="68"/>
        <v>73.260000000000005</v>
      </c>
      <c r="O69" s="59">
        <f t="shared" si="68"/>
        <v>875.18</v>
      </c>
      <c r="P69" s="59">
        <f t="shared" si="68"/>
        <v>5495.03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60498.01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2.61200000000008</v>
      </c>
      <c r="C70" s="57">
        <f t="shared" si="69"/>
        <v>-4.2799999999988358</v>
      </c>
      <c r="D70" s="57">
        <f t="shared" si="69"/>
        <v>43.3900000000001</v>
      </c>
      <c r="E70" s="57">
        <f t="shared" si="69"/>
        <v>-5.6500000000014552</v>
      </c>
      <c r="F70" s="57">
        <f t="shared" si="69"/>
        <v>5.6724000000003798</v>
      </c>
      <c r="G70" s="57">
        <f t="shared" si="69"/>
        <v>7.196500000000924</v>
      </c>
      <c r="H70" s="57">
        <f t="shared" si="69"/>
        <v>1.9599999999991269</v>
      </c>
      <c r="I70" s="57">
        <f t="shared" si="69"/>
        <v>1.8100000000004002</v>
      </c>
      <c r="J70" s="57">
        <f t="shared" si="69"/>
        <v>0.79999999999995453</v>
      </c>
      <c r="K70" s="57">
        <f t="shared" si="69"/>
        <v>0.62369999999918946</v>
      </c>
      <c r="L70" s="57">
        <f t="shared" si="69"/>
        <v>0</v>
      </c>
      <c r="M70" s="57">
        <f t="shared" ref="M70:AG70" si="70">+M64-M69</f>
        <v>4.9700000000002547</v>
      </c>
      <c r="N70" s="57">
        <f t="shared" si="70"/>
        <v>0.12999999999999545</v>
      </c>
      <c r="O70" s="57">
        <f t="shared" si="70"/>
        <v>8.7000000000000455</v>
      </c>
      <c r="P70" s="57">
        <f t="shared" si="70"/>
        <v>0.4500000000007276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68.384600000000887</v>
      </c>
    </row>
    <row r="71" spans="1:34" ht="101.25" customHeight="1" x14ac:dyDescent="0.25">
      <c r="A71" s="77" t="s">
        <v>96</v>
      </c>
      <c r="B71" s="14" t="s">
        <v>129</v>
      </c>
      <c r="C71" s="14"/>
      <c r="D71" s="14" t="s">
        <v>130</v>
      </c>
      <c r="E71" s="14"/>
      <c r="F71" s="14"/>
      <c r="G71" s="14"/>
      <c r="H71" s="14"/>
      <c r="I71" s="14"/>
      <c r="J71" s="14" t="s">
        <v>131</v>
      </c>
      <c r="K71" s="14"/>
      <c r="L71" s="14"/>
      <c r="M71" s="29"/>
      <c r="N71" s="29"/>
      <c r="O71" s="29" t="s">
        <v>132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1853.34</v>
      </c>
      <c r="C12" s="26">
        <v>3298.68</v>
      </c>
      <c r="D12" s="26">
        <v>1900.65</v>
      </c>
      <c r="E12" s="26">
        <v>4092.17</v>
      </c>
      <c r="F12" s="26">
        <v>1568.29</v>
      </c>
      <c r="G12" s="26">
        <v>3514.37</v>
      </c>
      <c r="H12" s="26">
        <v>2157.39</v>
      </c>
      <c r="I12" s="26">
        <v>1889.7</v>
      </c>
      <c r="J12" s="26">
        <v>1513.88</v>
      </c>
      <c r="K12" s="26">
        <v>2334.1799999999998</v>
      </c>
      <c r="L12" s="26">
        <v>1214.96</v>
      </c>
      <c r="M12" s="26">
        <v>3209.86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28547.47</v>
      </c>
      <c r="AI12" s="26">
        <v>28260.21</v>
      </c>
      <c r="AJ12" s="69">
        <f>+AI12-AH12</f>
        <v>-287.26000000000204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93.5</v>
      </c>
      <c r="C15" s="23">
        <v>131</v>
      </c>
      <c r="D15" s="23">
        <v>187</v>
      </c>
      <c r="E15" s="23">
        <v>0</v>
      </c>
      <c r="F15" s="23">
        <v>0</v>
      </c>
      <c r="G15" s="23">
        <v>561.5</v>
      </c>
      <c r="H15" s="23">
        <v>121.5</v>
      </c>
      <c r="I15" s="23">
        <v>112</v>
      </c>
      <c r="J15" s="23">
        <v>343</v>
      </c>
      <c r="K15" s="23">
        <v>165.5</v>
      </c>
      <c r="L15" s="23">
        <v>68</v>
      </c>
      <c r="M15" s="23">
        <v>225.5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2008.5</v>
      </c>
    </row>
    <row r="16" spans="1:36" s="32" customFormat="1" x14ac:dyDescent="0.25">
      <c r="A16" s="30" t="s">
        <v>20</v>
      </c>
      <c r="B16" s="31">
        <v>0</v>
      </c>
      <c r="C16" s="31">
        <v>131</v>
      </c>
      <c r="D16" s="31">
        <v>0</v>
      </c>
      <c r="E16" s="31">
        <v>324</v>
      </c>
      <c r="F16" s="31">
        <v>0</v>
      </c>
      <c r="G16" s="31">
        <v>102</v>
      </c>
      <c r="H16" s="31">
        <v>108</v>
      </c>
      <c r="I16" s="31"/>
      <c r="J16" s="31"/>
      <c r="K16" s="31">
        <v>144</v>
      </c>
      <c r="L16" s="31"/>
      <c r="M16" s="31">
        <v>166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975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721.81</v>
      </c>
      <c r="D17" s="22">
        <f t="shared" ref="D17:AG17" si="2">D16*$B$8</f>
        <v>0</v>
      </c>
      <c r="E17" s="22">
        <f t="shared" si="2"/>
        <v>1785.24</v>
      </c>
      <c r="F17" s="22">
        <f t="shared" si="2"/>
        <v>0</v>
      </c>
      <c r="G17" s="22">
        <f t="shared" si="2"/>
        <v>562.02</v>
      </c>
      <c r="H17" s="22">
        <f t="shared" si="2"/>
        <v>595.07999999999993</v>
      </c>
      <c r="I17" s="22">
        <f t="shared" si="2"/>
        <v>0</v>
      </c>
      <c r="J17" s="22">
        <f t="shared" si="2"/>
        <v>0</v>
      </c>
      <c r="K17" s="22">
        <f t="shared" si="2"/>
        <v>793.43999999999994</v>
      </c>
      <c r="L17" s="22">
        <f t="shared" si="2"/>
        <v>0</v>
      </c>
      <c r="M17" s="22">
        <f t="shared" si="2"/>
        <v>914.66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5372.25</v>
      </c>
    </row>
    <row r="18" spans="1:36" s="32" customFormat="1" x14ac:dyDescent="0.25">
      <c r="A18" s="30" t="s">
        <v>23</v>
      </c>
      <c r="B18" s="33">
        <v>75</v>
      </c>
      <c r="C18" s="33">
        <v>46</v>
      </c>
      <c r="D18" s="33">
        <v>137</v>
      </c>
      <c r="E18" s="33">
        <v>83</v>
      </c>
      <c r="F18" s="33">
        <v>121</v>
      </c>
      <c r="G18" s="33">
        <v>77</v>
      </c>
      <c r="H18" s="33">
        <v>88</v>
      </c>
      <c r="I18" s="33"/>
      <c r="J18" s="33">
        <v>65</v>
      </c>
      <c r="K18" s="33">
        <v>33</v>
      </c>
      <c r="L18" s="33">
        <v>116</v>
      </c>
      <c r="M18" s="33">
        <v>60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901</v>
      </c>
      <c r="AJ18" s="70"/>
    </row>
    <row r="19" spans="1:36" s="47" customFormat="1" x14ac:dyDescent="0.25">
      <c r="A19" s="46" t="s">
        <v>27</v>
      </c>
      <c r="B19" s="22">
        <f>B18*$B$9</f>
        <v>410.25</v>
      </c>
      <c r="C19" s="22">
        <f t="shared" ref="C19:AG19" si="3">C18*$B$9</f>
        <v>251.61999999999998</v>
      </c>
      <c r="D19" s="22">
        <f t="shared" si="3"/>
        <v>749.39</v>
      </c>
      <c r="E19" s="22">
        <f t="shared" si="3"/>
        <v>454.01</v>
      </c>
      <c r="F19" s="22">
        <f t="shared" si="3"/>
        <v>661.87</v>
      </c>
      <c r="G19" s="22">
        <f t="shared" si="3"/>
        <v>421.19</v>
      </c>
      <c r="H19" s="22">
        <f t="shared" si="3"/>
        <v>481.35999999999996</v>
      </c>
      <c r="I19" s="22">
        <f t="shared" si="3"/>
        <v>0</v>
      </c>
      <c r="J19" s="22">
        <f t="shared" si="3"/>
        <v>355.55</v>
      </c>
      <c r="K19" s="22">
        <f t="shared" si="3"/>
        <v>180.51</v>
      </c>
      <c r="L19" s="22">
        <f t="shared" si="3"/>
        <v>634.52</v>
      </c>
      <c r="M19" s="22">
        <f t="shared" si="3"/>
        <v>328.2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4928.47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75</v>
      </c>
      <c r="C22" s="20">
        <f t="shared" ref="C22:AG23" si="5">+C16+C18+C20</f>
        <v>177</v>
      </c>
      <c r="D22" s="20">
        <f t="shared" si="5"/>
        <v>137</v>
      </c>
      <c r="E22" s="20">
        <f t="shared" si="5"/>
        <v>407</v>
      </c>
      <c r="F22" s="20">
        <f t="shared" si="5"/>
        <v>121</v>
      </c>
      <c r="G22" s="20">
        <f t="shared" si="5"/>
        <v>179</v>
      </c>
      <c r="H22" s="20">
        <f t="shared" si="5"/>
        <v>196</v>
      </c>
      <c r="I22" s="20">
        <f t="shared" si="5"/>
        <v>0</v>
      </c>
      <c r="J22" s="20">
        <f t="shared" si="5"/>
        <v>65</v>
      </c>
      <c r="K22" s="20">
        <f t="shared" si="5"/>
        <v>177</v>
      </c>
      <c r="L22" s="20">
        <f t="shared" si="5"/>
        <v>116</v>
      </c>
      <c r="M22" s="20">
        <f t="shared" si="5"/>
        <v>226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1876</v>
      </c>
    </row>
    <row r="23" spans="1:36" s="47" customFormat="1" x14ac:dyDescent="0.25">
      <c r="A23" s="48" t="s">
        <v>26</v>
      </c>
      <c r="B23" s="19">
        <f>+B17+B19+B21</f>
        <v>410.25</v>
      </c>
      <c r="C23" s="19">
        <f t="shared" si="5"/>
        <v>973.43</v>
      </c>
      <c r="D23" s="19">
        <f t="shared" si="5"/>
        <v>749.39</v>
      </c>
      <c r="E23" s="19">
        <f t="shared" si="5"/>
        <v>2239.25</v>
      </c>
      <c r="F23" s="19">
        <f t="shared" si="5"/>
        <v>661.87</v>
      </c>
      <c r="G23" s="19">
        <f t="shared" si="5"/>
        <v>983.21</v>
      </c>
      <c r="H23" s="19">
        <f t="shared" si="5"/>
        <v>1076.4399999999998</v>
      </c>
      <c r="I23" s="19">
        <f t="shared" si="5"/>
        <v>0</v>
      </c>
      <c r="J23" s="19">
        <f t="shared" si="5"/>
        <v>355.55</v>
      </c>
      <c r="K23" s="19">
        <f t="shared" si="5"/>
        <v>973.94999999999993</v>
      </c>
      <c r="L23" s="19">
        <f t="shared" si="5"/>
        <v>634.52</v>
      </c>
      <c r="M23" s="19">
        <f t="shared" si="5"/>
        <v>1242.8599999999999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10300.720000000001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>
        <v>3.03</v>
      </c>
      <c r="G34" s="38"/>
      <c r="H34" s="38"/>
      <c r="I34" s="38"/>
      <c r="J34" s="38"/>
      <c r="K34" s="38">
        <v>9.2899999999999991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12.319999999999999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16.574099999999998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50.816299999999991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67.390399999999985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3.03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9.2899999999999991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12.319999999999999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16.574099999999998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50.816299999999991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67.390399999999985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29.26</v>
      </c>
      <c r="D42" s="38"/>
      <c r="E42" s="38"/>
      <c r="F42" s="38"/>
      <c r="G42" s="38"/>
      <c r="H42" s="38">
        <v>31.99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61.25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160.0522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174.9853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335.03750000000002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29.26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31.99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61.25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160.0522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174.9853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335.03750000000002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1052.46</v>
      </c>
      <c r="C49" s="44">
        <v>950.31</v>
      </c>
      <c r="D49" s="44">
        <v>680.41</v>
      </c>
      <c r="E49" s="44">
        <v>56.69</v>
      </c>
      <c r="F49" s="44">
        <v>789.8</v>
      </c>
      <c r="G49" s="44">
        <v>1557.78</v>
      </c>
      <c r="H49" s="44">
        <v>0</v>
      </c>
      <c r="I49" s="44">
        <v>1008.19</v>
      </c>
      <c r="J49" s="44">
        <v>821.97</v>
      </c>
      <c r="K49" s="44">
        <v>1135.92</v>
      </c>
      <c r="L49" s="44">
        <v>340.23</v>
      </c>
      <c r="M49" s="45">
        <v>1212.98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9606.74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>
        <v>759.45</v>
      </c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759.45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23.32</v>
      </c>
      <c r="C52" s="44">
        <v>574.85</v>
      </c>
      <c r="D52" s="44"/>
      <c r="E52" s="44">
        <v>1375.82</v>
      </c>
      <c r="F52" s="44"/>
      <c r="G52" s="44"/>
      <c r="H52" s="44">
        <v>658.61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2632.6</v>
      </c>
    </row>
    <row r="53" spans="1:34" x14ac:dyDescent="0.25">
      <c r="A53" s="17" t="s">
        <v>18</v>
      </c>
      <c r="B53" s="44">
        <v>67.010000000000005</v>
      </c>
      <c r="C53" s="44">
        <v>340.55</v>
      </c>
      <c r="D53" s="44">
        <v>275.27</v>
      </c>
      <c r="E53" s="44">
        <v>357.46</v>
      </c>
      <c r="F53" s="44">
        <v>99.49</v>
      </c>
      <c r="G53" s="44">
        <v>382.52</v>
      </c>
      <c r="H53" s="44">
        <v>185.3</v>
      </c>
      <c r="I53" s="44"/>
      <c r="J53" s="44"/>
      <c r="K53" s="44"/>
      <c r="L53" s="44">
        <v>168.84</v>
      </c>
      <c r="M53" s="45">
        <v>357.36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2233.7999999999997</v>
      </c>
    </row>
    <row r="54" spans="1:34" x14ac:dyDescent="0.25">
      <c r="A54" s="17" t="s">
        <v>114</v>
      </c>
      <c r="B54" s="44">
        <v>10</v>
      </c>
      <c r="C54" s="44">
        <v>21.82</v>
      </c>
      <c r="D54" s="44"/>
      <c r="E54" s="44"/>
      <c r="F54" s="44"/>
      <c r="G54" s="44"/>
      <c r="H54" s="44"/>
      <c r="I54" s="44"/>
      <c r="J54" s="44"/>
      <c r="K54" s="44">
        <v>12</v>
      </c>
      <c r="L54" s="44"/>
      <c r="M54" s="45">
        <v>82.55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126.37</v>
      </c>
    </row>
    <row r="55" spans="1:34" x14ac:dyDescent="0.25">
      <c r="A55" s="17" t="s">
        <v>52</v>
      </c>
      <c r="B55" s="44">
        <v>197.66</v>
      </c>
      <c r="C55" s="44">
        <v>146.31</v>
      </c>
      <c r="D55" s="44">
        <v>0</v>
      </c>
      <c r="E55" s="44">
        <v>0</v>
      </c>
      <c r="F55" s="44">
        <v>10.85</v>
      </c>
      <c r="G55" s="44">
        <v>36.68</v>
      </c>
      <c r="H55" s="44"/>
      <c r="I55" s="44"/>
      <c r="J55" s="44"/>
      <c r="K55" s="44"/>
      <c r="L55" s="44">
        <v>7.11</v>
      </c>
      <c r="M55" s="45">
        <v>67.11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465.72000000000008</v>
      </c>
    </row>
    <row r="56" spans="1:34" x14ac:dyDescent="0.25">
      <c r="A56" s="17" t="s">
        <v>2</v>
      </c>
      <c r="B56" s="44"/>
      <c r="C56" s="44"/>
      <c r="D56" s="44">
        <v>7.79</v>
      </c>
      <c r="E56" s="44"/>
      <c r="F56" s="44"/>
      <c r="G56" s="44"/>
      <c r="H56" s="44"/>
      <c r="I56" s="44">
        <v>13</v>
      </c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20.79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12.39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12.39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1854.2</v>
      </c>
      <c r="C64" s="53">
        <f t="shared" ref="C64:AG64" si="21">+C15+C23+C31+C39+C47+C48+C49+C50+C51+C52+C53+C54+C55+C56+C57+C58+C59+C60+C61+C62+C63</f>
        <v>3298.3222000000001</v>
      </c>
      <c r="D64" s="53">
        <f t="shared" si="21"/>
        <v>1899.86</v>
      </c>
      <c r="E64" s="53">
        <f t="shared" si="21"/>
        <v>4029.2200000000003</v>
      </c>
      <c r="F64" s="53">
        <f t="shared" si="21"/>
        <v>1578.5840999999998</v>
      </c>
      <c r="G64" s="53">
        <f t="shared" si="21"/>
        <v>3521.6899999999996</v>
      </c>
      <c r="H64" s="53">
        <f t="shared" si="21"/>
        <v>2229.2253000000001</v>
      </c>
      <c r="I64" s="53">
        <f t="shared" si="21"/>
        <v>1892.64</v>
      </c>
      <c r="J64" s="53">
        <f t="shared" si="21"/>
        <v>1520.52</v>
      </c>
      <c r="K64" s="53">
        <f t="shared" si="21"/>
        <v>2338.1862999999998</v>
      </c>
      <c r="L64" s="53">
        <f t="shared" si="21"/>
        <v>1218.6999999999998</v>
      </c>
      <c r="M64" s="53">
        <f t="shared" si="21"/>
        <v>3188.3600000000006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28569.507900000004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1853.34</v>
      </c>
      <c r="C67" s="57">
        <f t="shared" ref="C67:L67" si="23">C12</f>
        <v>3298.68</v>
      </c>
      <c r="D67" s="57">
        <f t="shared" si="23"/>
        <v>1900.65</v>
      </c>
      <c r="E67" s="57">
        <f t="shared" si="23"/>
        <v>4092.17</v>
      </c>
      <c r="F67" s="57">
        <f t="shared" si="23"/>
        <v>1568.29</v>
      </c>
      <c r="G67" s="57">
        <f t="shared" si="23"/>
        <v>3514.37</v>
      </c>
      <c r="H67" s="57">
        <f t="shared" si="23"/>
        <v>2157.39</v>
      </c>
      <c r="I67" s="57">
        <f t="shared" si="23"/>
        <v>1889.7</v>
      </c>
      <c r="J67" s="57">
        <f t="shared" si="23"/>
        <v>1513.88</v>
      </c>
      <c r="K67" s="57">
        <f t="shared" si="23"/>
        <v>2334.1799999999998</v>
      </c>
      <c r="L67" s="57">
        <f t="shared" si="23"/>
        <v>1214.96</v>
      </c>
      <c r="M67" s="57">
        <f t="shared" si="22"/>
        <v>3209.86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28547.47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1853.34</v>
      </c>
      <c r="C69" s="59">
        <f t="shared" ref="C69:AG69" si="25">+C67+C68</f>
        <v>3298.68</v>
      </c>
      <c r="D69" s="59">
        <f t="shared" si="25"/>
        <v>1900.65</v>
      </c>
      <c r="E69" s="59">
        <f t="shared" si="25"/>
        <v>4092.17</v>
      </c>
      <c r="F69" s="59">
        <f t="shared" si="25"/>
        <v>1568.29</v>
      </c>
      <c r="G69" s="59">
        <f t="shared" si="25"/>
        <v>3514.37</v>
      </c>
      <c r="H69" s="59">
        <f t="shared" si="25"/>
        <v>2157.39</v>
      </c>
      <c r="I69" s="59">
        <f t="shared" si="25"/>
        <v>1889.7</v>
      </c>
      <c r="J69" s="59">
        <f t="shared" si="25"/>
        <v>1513.88</v>
      </c>
      <c r="K69" s="59">
        <f t="shared" si="25"/>
        <v>2334.1799999999998</v>
      </c>
      <c r="L69" s="59">
        <f t="shared" si="25"/>
        <v>1214.96</v>
      </c>
      <c r="M69" s="59">
        <f t="shared" si="25"/>
        <v>3209.86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28547.47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0.86000000000012733</v>
      </c>
      <c r="C70" s="57">
        <f t="shared" si="26"/>
        <v>-0.35779999999977008</v>
      </c>
      <c r="D70" s="57">
        <f t="shared" si="26"/>
        <v>-0.79000000000019099</v>
      </c>
      <c r="E70" s="57">
        <f t="shared" si="26"/>
        <v>-62.949999999999818</v>
      </c>
      <c r="F70" s="57">
        <f t="shared" si="26"/>
        <v>10.294099999999844</v>
      </c>
      <c r="G70" s="57">
        <f t="shared" si="26"/>
        <v>7.319999999999709</v>
      </c>
      <c r="H70" s="57">
        <f t="shared" si="26"/>
        <v>71.835300000000188</v>
      </c>
      <c r="I70" s="57">
        <f t="shared" si="26"/>
        <v>2.9400000000000546</v>
      </c>
      <c r="J70" s="57">
        <f t="shared" si="26"/>
        <v>6.6399999999998727</v>
      </c>
      <c r="K70" s="57">
        <f t="shared" si="26"/>
        <v>4.0063000000000102</v>
      </c>
      <c r="L70" s="57">
        <f t="shared" si="26"/>
        <v>3.7399999999997817</v>
      </c>
      <c r="M70" s="57">
        <f t="shared" si="26"/>
        <v>-21.499999999999545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22.037900000000263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124</v>
      </c>
      <c r="F71" s="14" t="s">
        <v>125</v>
      </c>
      <c r="G71" s="14"/>
      <c r="H71" s="14" t="s">
        <v>126</v>
      </c>
      <c r="I71" s="14"/>
      <c r="J71" s="14" t="s">
        <v>127</v>
      </c>
      <c r="K71" s="14"/>
      <c r="L71" s="14"/>
      <c r="M71" s="29" t="s">
        <v>128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2" activePane="bottomRight" state="frozen"/>
      <selection pane="topRight" activeCell="B1" sqref="B1"/>
      <selection pane="bottomLeft" activeCell="A5" sqref="A5"/>
      <selection pane="bottomRight" activeCell="B8" sqref="B8:B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44735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2069.59</v>
      </c>
      <c r="C12" s="26">
        <v>2454.42</v>
      </c>
      <c r="D12" s="26">
        <v>2721.51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7245.52</v>
      </c>
      <c r="AI12" s="26">
        <v>7177.47</v>
      </c>
      <c r="AJ12" s="69">
        <f>+AI12-AH12</f>
        <v>-68.050000000000182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275</v>
      </c>
      <c r="C15" s="23">
        <v>42</v>
      </c>
      <c r="D15" s="23">
        <v>147.5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464.5</v>
      </c>
    </row>
    <row r="16" spans="1:36" s="32" customFormat="1" x14ac:dyDescent="0.25">
      <c r="A16" s="30" t="s">
        <v>20</v>
      </c>
      <c r="B16" s="31"/>
      <c r="C16" s="31">
        <v>145</v>
      </c>
      <c r="D16" s="31">
        <v>148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798.94999999999993</v>
      </c>
      <c r="D17" s="22">
        <f t="shared" ref="D17:AG17" si="2">D16*$B$8</f>
        <v>815.48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1614.4299999999998</v>
      </c>
    </row>
    <row r="18" spans="1:36" s="32" customFormat="1" x14ac:dyDescent="0.25">
      <c r="A18" s="30" t="s">
        <v>23</v>
      </c>
      <c r="B18" s="33">
        <v>123</v>
      </c>
      <c r="C18" s="33"/>
      <c r="D18" s="33">
        <v>40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163</v>
      </c>
      <c r="AJ18" s="70"/>
    </row>
    <row r="19" spans="1:36" s="47" customFormat="1" x14ac:dyDescent="0.25">
      <c r="A19" s="46" t="s">
        <v>27</v>
      </c>
      <c r="B19" s="22">
        <f>B18*$B$9</f>
        <v>672.81</v>
      </c>
      <c r="C19" s="22">
        <f t="shared" ref="C19:AG19" si="3">C18*$B$9</f>
        <v>0</v>
      </c>
      <c r="D19" s="22">
        <f t="shared" si="3"/>
        <v>218.79999999999998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891.6099999999999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123</v>
      </c>
      <c r="C22" s="20">
        <f t="shared" ref="C22:AG23" si="5">+C16+C18+C20</f>
        <v>145</v>
      </c>
      <c r="D22" s="20">
        <f t="shared" si="5"/>
        <v>188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456</v>
      </c>
    </row>
    <row r="23" spans="1:36" s="47" customFormat="1" x14ac:dyDescent="0.25">
      <c r="A23" s="48" t="s">
        <v>26</v>
      </c>
      <c r="B23" s="19">
        <f>+B17+B19+B21</f>
        <v>672.81</v>
      </c>
      <c r="C23" s="19">
        <f t="shared" si="5"/>
        <v>798.94999999999993</v>
      </c>
      <c r="D23" s="19">
        <f t="shared" si="5"/>
        <v>1034.28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2506.04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791.32</v>
      </c>
      <c r="C49" s="44">
        <v>1425.06</v>
      </c>
      <c r="D49" s="44">
        <v>1203.04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3419.42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203.76</v>
      </c>
      <c r="C53" s="44">
        <v>188.71</v>
      </c>
      <c r="D53" s="44">
        <v>231.69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624.16000000000008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131.06</v>
      </c>
      <c r="C55" s="44"/>
      <c r="D55" s="44">
        <v>107.66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238.72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2073.9500000000003</v>
      </c>
      <c r="C64" s="53">
        <f t="shared" ref="C64:AG64" si="21">+C15+C23+C31+C39+C47+C48+C49+C50+C51+C52+C53+C54+C55+C56+C57+C58+C59+C60+C61+C62+C63</f>
        <v>2454.7199999999998</v>
      </c>
      <c r="D64" s="53">
        <f t="shared" si="21"/>
        <v>2724.1699999999996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7252.84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2069.59</v>
      </c>
      <c r="C67" s="57">
        <f t="shared" ref="C67:L67" si="23">C12</f>
        <v>2454.42</v>
      </c>
      <c r="D67" s="57">
        <f t="shared" si="23"/>
        <v>2721.51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7245.52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2069.59</v>
      </c>
      <c r="C69" s="59">
        <f t="shared" ref="C69:AG69" si="25">+C67+C68</f>
        <v>2454.42</v>
      </c>
      <c r="D69" s="59">
        <f t="shared" si="25"/>
        <v>2721.51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7245.52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4.3600000000001273</v>
      </c>
      <c r="C70" s="57">
        <f t="shared" si="26"/>
        <v>0.29999999999972715</v>
      </c>
      <c r="D70" s="57">
        <f t="shared" si="26"/>
        <v>2.6599999999993997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7.3199999999992542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G52" activePane="bottomRight" state="frozen"/>
      <selection pane="topRight" activeCell="B1" sqref="B1"/>
      <selection pane="bottomLeft" activeCell="A5" sqref="A5"/>
      <selection pane="bottomRight" activeCell="D71" sqref="D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3892.9</v>
      </c>
      <c r="C12" s="26">
        <v>4391.07</v>
      </c>
      <c r="D12" s="26">
        <v>850.11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9134.08</v>
      </c>
      <c r="AI12" s="26">
        <v>9052.16</v>
      </c>
      <c r="AJ12" s="69">
        <f>+AI12-AH12</f>
        <v>-81.920000000000073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511</v>
      </c>
      <c r="C15" s="23">
        <v>1055</v>
      </c>
      <c r="D15" s="23">
        <v>195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1761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>
        <v>189</v>
      </c>
      <c r="C18" s="33">
        <v>171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360</v>
      </c>
      <c r="AJ18" s="70"/>
    </row>
    <row r="19" spans="1:36" s="47" customFormat="1" x14ac:dyDescent="0.25">
      <c r="A19" s="46" t="s">
        <v>27</v>
      </c>
      <c r="B19" s="22">
        <f>B18*$B$9</f>
        <v>1033.83</v>
      </c>
      <c r="C19" s="22">
        <f t="shared" ref="C19:AG19" si="3">C18*$B$9</f>
        <v>935.37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1969.1999999999998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189</v>
      </c>
      <c r="C22" s="20">
        <f t="shared" ref="C22:AG23" si="5">+C16+C18+C20</f>
        <v>171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360</v>
      </c>
    </row>
    <row r="23" spans="1:36" s="47" customFormat="1" x14ac:dyDescent="0.25">
      <c r="A23" s="48" t="s">
        <v>26</v>
      </c>
      <c r="B23" s="19">
        <f>+B17+B19+B21</f>
        <v>1033.83</v>
      </c>
      <c r="C23" s="19">
        <f t="shared" si="5"/>
        <v>935.37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1969.1999999999998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>
        <v>54.32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54.32</v>
      </c>
    </row>
    <row r="35" spans="1:34" s="47" customFormat="1" x14ac:dyDescent="0.25">
      <c r="A35" s="46" t="s">
        <v>35</v>
      </c>
      <c r="B35" s="22">
        <f>B34*$B$9</f>
        <v>297.13040000000001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297.13040000000001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54.32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54.32</v>
      </c>
    </row>
    <row r="39" spans="1:34" s="47" customFormat="1" x14ac:dyDescent="0.25">
      <c r="A39" s="48" t="s">
        <v>42</v>
      </c>
      <c r="B39" s="19">
        <f>+B33+B35+B37</f>
        <v>297.13040000000001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297.13040000000001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20.36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20.36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111.36919999999999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111.36919999999999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20.36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20.36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111.36919999999999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111.36919999999999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1597.21</v>
      </c>
      <c r="C49" s="44">
        <v>1770.94</v>
      </c>
      <c r="D49" s="44">
        <v>484.84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3852.9900000000002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373.82</v>
      </c>
      <c r="C53" s="44">
        <v>504.84</v>
      </c>
      <c r="D53" s="44">
        <v>152.36000000000001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1031.02</v>
      </c>
    </row>
    <row r="54" spans="1:34" x14ac:dyDescent="0.25">
      <c r="A54" s="17" t="s">
        <v>114</v>
      </c>
      <c r="B54" s="44">
        <v>45.64</v>
      </c>
      <c r="C54" s="44"/>
      <c r="D54" s="44">
        <v>18.27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63.91</v>
      </c>
    </row>
    <row r="55" spans="1:34" x14ac:dyDescent="0.25">
      <c r="A55" s="17" t="s">
        <v>52</v>
      </c>
      <c r="B55" s="44">
        <v>33.03</v>
      </c>
      <c r="C55" s="44">
        <v>30.52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63.55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3891.6604000000002</v>
      </c>
      <c r="C64" s="53">
        <f t="shared" ref="C64:AG64" si="21">+C15+C23+C31+C39+C47+C48+C49+C50+C51+C52+C53+C54+C55+C56+C57+C58+C59+C60+C61+C62+C63</f>
        <v>4408.0392000000002</v>
      </c>
      <c r="D64" s="53">
        <f t="shared" si="21"/>
        <v>850.46999999999991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9150.1695999999993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3892.9</v>
      </c>
      <c r="C67" s="57">
        <f t="shared" ref="C67:L67" si="23">C12</f>
        <v>4391.07</v>
      </c>
      <c r="D67" s="57">
        <f t="shared" si="23"/>
        <v>850.11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9134.08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3892.9</v>
      </c>
      <c r="C69" s="59">
        <f t="shared" ref="C69:AG69" si="25">+C67+C68</f>
        <v>4391.07</v>
      </c>
      <c r="D69" s="59">
        <f t="shared" si="25"/>
        <v>850.11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9134.08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-1.2395999999998821</v>
      </c>
      <c r="C70" s="57">
        <f t="shared" si="26"/>
        <v>16.969200000000455</v>
      </c>
      <c r="D70" s="57">
        <f t="shared" si="26"/>
        <v>0.35999999999989996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16.089600000000473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38" sqref="AI3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766.33</v>
      </c>
      <c r="C12" s="26">
        <v>1772.49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2538.8200000000002</v>
      </c>
      <c r="AI12" s="26">
        <v>2520.58</v>
      </c>
      <c r="AJ12" s="69">
        <f>+AI12-AH12</f>
        <v>-18.240000000000236</v>
      </c>
    </row>
    <row r="13" spans="1:36" ht="19.5" customHeight="1" x14ac:dyDescent="0.25">
      <c r="A13" s="25" t="s">
        <v>117</v>
      </c>
      <c r="B13" s="26">
        <v>12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57</v>
      </c>
      <c r="C15" s="23">
        <v>81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138</v>
      </c>
    </row>
    <row r="16" spans="1:36" s="32" customFormat="1" x14ac:dyDescent="0.25">
      <c r="A16" s="30" t="s">
        <v>20</v>
      </c>
      <c r="B16" s="31">
        <v>0</v>
      </c>
      <c r="C16" s="31">
        <v>53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292.02999999999997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292.02999999999997</v>
      </c>
    </row>
    <row r="18" spans="1:36" s="32" customFormat="1" x14ac:dyDescent="0.25">
      <c r="A18" s="30" t="s">
        <v>23</v>
      </c>
      <c r="B18" s="33">
        <v>42</v>
      </c>
      <c r="C18" s="33">
        <v>17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59</v>
      </c>
      <c r="AJ18" s="70"/>
    </row>
    <row r="19" spans="1:36" s="47" customFormat="1" x14ac:dyDescent="0.25">
      <c r="A19" s="46" t="s">
        <v>27</v>
      </c>
      <c r="B19" s="22">
        <f>B18*$B$9</f>
        <v>229.73999999999998</v>
      </c>
      <c r="C19" s="22">
        <f t="shared" ref="C19:AG19" si="3">C18*$B$9</f>
        <v>92.99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322.72999999999996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</v>
      </c>
      <c r="C22" s="20">
        <f t="shared" ref="C22:AG23" si="5">+C16+C18+C20</f>
        <v>70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112</v>
      </c>
    </row>
    <row r="23" spans="1:36" s="47" customFormat="1" x14ac:dyDescent="0.25">
      <c r="A23" s="48" t="s">
        <v>26</v>
      </c>
      <c r="B23" s="19">
        <f>+B17+B19+B21</f>
        <v>229.73999999999998</v>
      </c>
      <c r="C23" s="19">
        <f t="shared" si="5"/>
        <v>385.02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614.76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8.61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8.61</v>
      </c>
    </row>
    <row r="43" spans="1:34" s="47" customFormat="1" x14ac:dyDescent="0.25">
      <c r="A43" s="46" t="s">
        <v>44</v>
      </c>
      <c r="B43" s="22">
        <f>B42*$B$9</f>
        <v>47.096699999999991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47.096699999999991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8.61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8.61</v>
      </c>
    </row>
    <row r="47" spans="1:34" s="47" customFormat="1" x14ac:dyDescent="0.25">
      <c r="A47" s="48" t="s">
        <v>48</v>
      </c>
      <c r="B47" s="19">
        <f>+B41+B43+B45</f>
        <v>47.096699999999991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47.096699999999991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274.36</v>
      </c>
      <c r="C49" s="44">
        <v>1050.81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1325.17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14.4</v>
      </c>
      <c r="C53" s="44">
        <v>86.13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100.53</v>
      </c>
    </row>
    <row r="54" spans="1:34" x14ac:dyDescent="0.25">
      <c r="A54" s="17" t="s">
        <v>114</v>
      </c>
      <c r="B54" s="44">
        <v>133.54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133.54</v>
      </c>
    </row>
    <row r="55" spans="1:34" x14ac:dyDescent="0.25">
      <c r="A55" s="17" t="s">
        <v>52</v>
      </c>
      <c r="B55" s="44">
        <v>35.54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35.54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169.57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169.57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791.67669999999987</v>
      </c>
      <c r="C64" s="53">
        <f t="shared" ref="C64:AG64" si="21">+C15+C23+C31+C39+C47+C48+C49+C50+C51+C52+C53+C54+C55+C56+C57+C58+C59+C60+C61+C62+C63</f>
        <v>1772.53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2564.2066999999997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766.33</v>
      </c>
      <c r="C67" s="57">
        <f t="shared" ref="C67:L67" si="23">C12</f>
        <v>1772.49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2538.8200000000002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790.33</v>
      </c>
      <c r="C69" s="59">
        <f t="shared" ref="C69:AG69" si="25">+C67+C68</f>
        <v>1772.49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2562.8200000000002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1.3466999999998279</v>
      </c>
      <c r="C70" s="57">
        <f t="shared" si="26"/>
        <v>3.999999999996362E-2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1.3866999999997915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I71" sqref="AI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361.56</v>
      </c>
      <c r="C12" s="26">
        <v>3114.36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3475.92</v>
      </c>
      <c r="AI12" s="26"/>
      <c r="AJ12" s="69">
        <f>+AI12-AH12</f>
        <v>-3475.92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0</v>
      </c>
      <c r="C16" s="31">
        <v>310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1708.1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1708.1</v>
      </c>
    </row>
    <row r="18" spans="1:36" s="32" customFormat="1" x14ac:dyDescent="0.25">
      <c r="A18" s="30" t="s">
        <v>23</v>
      </c>
      <c r="B18" s="33">
        <v>12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12</v>
      </c>
      <c r="AJ18" s="70"/>
    </row>
    <row r="19" spans="1:36" s="47" customFormat="1" x14ac:dyDescent="0.25">
      <c r="A19" s="46" t="s">
        <v>27</v>
      </c>
      <c r="B19" s="22">
        <f>B18*$B$9</f>
        <v>65.64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65.64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</v>
      </c>
      <c r="C22" s="20">
        <f t="shared" ref="C22:AG23" si="5">+C16+C18+C20</f>
        <v>310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322</v>
      </c>
    </row>
    <row r="23" spans="1:36" s="47" customFormat="1" x14ac:dyDescent="0.25">
      <c r="A23" s="48" t="s">
        <v>26</v>
      </c>
      <c r="B23" s="19">
        <f>+B17+B19+B21</f>
        <v>65.64</v>
      </c>
      <c r="C23" s="19">
        <f t="shared" si="5"/>
        <v>1708.1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1773.74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234.52</v>
      </c>
      <c r="C49" s="44">
        <v>1232.48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1467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67.09</v>
      </c>
      <c r="C53" s="44">
        <v>177.61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244.70000000000002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367.25</v>
      </c>
      <c r="C64" s="53">
        <f t="shared" ref="C64:AG64" si="21">+C15+C23+C31+C39+C47+C48+C49+C50+C51+C52+C53+C54+C55+C56+C57+C58+C59+C60+C61+C62+C63</f>
        <v>3118.19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3485.44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361.56</v>
      </c>
      <c r="C67" s="57">
        <f t="shared" ref="C67:L67" si="23">C12</f>
        <v>3114.36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3475.92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361.56</v>
      </c>
      <c r="C69" s="59">
        <f t="shared" ref="C69:AG69" si="25">+C67+C68</f>
        <v>3114.36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3475.92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5.6899999999999977</v>
      </c>
      <c r="C70" s="57">
        <f t="shared" si="26"/>
        <v>3.8299999999999272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9.519999999999925</v>
      </c>
    </row>
    <row r="71" spans="1:34" ht="96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>
        <v>5.47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2258.17</v>
      </c>
      <c r="C12" s="26">
        <v>5553.69</v>
      </c>
      <c r="D12" s="26">
        <v>6291.5</v>
      </c>
      <c r="E12" s="26">
        <v>1476.3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15579.66</v>
      </c>
      <c r="AI12" s="26">
        <v>15460.75</v>
      </c>
      <c r="AJ12" s="69">
        <f>+AI12-AH12</f>
        <v>-118.90999999999985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136</v>
      </c>
      <c r="C15" s="23">
        <v>176</v>
      </c>
      <c r="D15" s="23">
        <v>811</v>
      </c>
      <c r="E15" s="23">
        <v>137.5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1260.5</v>
      </c>
    </row>
    <row r="16" spans="1:36" s="32" customFormat="1" x14ac:dyDescent="0.25">
      <c r="A16" s="30" t="s">
        <v>20</v>
      </c>
      <c r="B16" s="31"/>
      <c r="C16" s="31">
        <v>102</v>
      </c>
      <c r="D16" s="31">
        <v>95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197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562.02</v>
      </c>
      <c r="D17" s="22">
        <f t="shared" ref="D17:AG17" si="2">D16*$B$8</f>
        <v>523.44999999999993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1085.4699999999998</v>
      </c>
    </row>
    <row r="18" spans="1:36" s="32" customFormat="1" x14ac:dyDescent="0.25">
      <c r="A18" s="30" t="s">
        <v>23</v>
      </c>
      <c r="B18" s="33">
        <v>106</v>
      </c>
      <c r="C18" s="33">
        <v>117</v>
      </c>
      <c r="D18" s="33">
        <v>170</v>
      </c>
      <c r="E18" s="33">
        <v>66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459</v>
      </c>
      <c r="AJ18" s="70"/>
    </row>
    <row r="19" spans="1:36" s="47" customFormat="1" x14ac:dyDescent="0.25">
      <c r="A19" s="46" t="s">
        <v>27</v>
      </c>
      <c r="B19" s="22">
        <f>B18*$B$9</f>
        <v>579.81999999999994</v>
      </c>
      <c r="C19" s="22">
        <f t="shared" ref="C19:AG19" si="3">C18*$B$9</f>
        <v>639.99</v>
      </c>
      <c r="D19" s="22">
        <f t="shared" si="3"/>
        <v>929.9</v>
      </c>
      <c r="E19" s="22">
        <f t="shared" si="3"/>
        <v>361.02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2510.73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106</v>
      </c>
      <c r="C22" s="20">
        <f t="shared" ref="C22:AG23" si="5">+C16+C18+C20</f>
        <v>219</v>
      </c>
      <c r="D22" s="20">
        <f t="shared" si="5"/>
        <v>265</v>
      </c>
      <c r="E22" s="20">
        <f t="shared" si="5"/>
        <v>66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656</v>
      </c>
    </row>
    <row r="23" spans="1:36" s="47" customFormat="1" x14ac:dyDescent="0.25">
      <c r="A23" s="48" t="s">
        <v>26</v>
      </c>
      <c r="B23" s="19">
        <f>+B17+B19+B21</f>
        <v>579.81999999999994</v>
      </c>
      <c r="C23" s="19">
        <f t="shared" si="5"/>
        <v>1202.01</v>
      </c>
      <c r="D23" s="19">
        <f t="shared" si="5"/>
        <v>1453.35</v>
      </c>
      <c r="E23" s="19">
        <f t="shared" si="5"/>
        <v>361.02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3596.2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150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150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820.5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820.5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150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820.5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820.5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1427.78</v>
      </c>
      <c r="C49" s="44">
        <v>3110.78</v>
      </c>
      <c r="D49" s="44">
        <v>58.22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4596.7800000000007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3444.83</v>
      </c>
      <c r="E52" s="44">
        <v>920.89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4365.72</v>
      </c>
    </row>
    <row r="53" spans="1:34" x14ac:dyDescent="0.25">
      <c r="A53" s="17" t="s">
        <v>18</v>
      </c>
      <c r="B53" s="44">
        <v>116.22</v>
      </c>
      <c r="C53" s="44">
        <v>250.94</v>
      </c>
      <c r="D53" s="44">
        <v>531.04999999999995</v>
      </c>
      <c r="E53" s="44">
        <v>58.74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956.94999999999993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2259.8199999999997</v>
      </c>
      <c r="C64" s="53">
        <f t="shared" ref="C64:AG64" si="21">+C15+C23+C31+C39+C47+C48+C49+C50+C51+C52+C53+C54+C55+C56+C57+C58+C59+C60+C61+C62+C63</f>
        <v>5560.2300000000005</v>
      </c>
      <c r="D64" s="53">
        <f t="shared" si="21"/>
        <v>6298.45</v>
      </c>
      <c r="E64" s="53">
        <f t="shared" si="21"/>
        <v>1478.1499999999999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15596.65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2258.17</v>
      </c>
      <c r="C67" s="57">
        <f t="shared" ref="C67:L67" si="23">C12</f>
        <v>5553.69</v>
      </c>
      <c r="D67" s="57">
        <f t="shared" si="23"/>
        <v>6291.5</v>
      </c>
      <c r="E67" s="57">
        <f t="shared" si="23"/>
        <v>1476.3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15579.66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2258.17</v>
      </c>
      <c r="C69" s="59">
        <f t="shared" ref="C69:AG69" si="25">+C67+C68</f>
        <v>5553.69</v>
      </c>
      <c r="D69" s="59">
        <f t="shared" si="25"/>
        <v>6291.5</v>
      </c>
      <c r="E69" s="59">
        <f t="shared" si="25"/>
        <v>1476.3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15579.66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1.6499999999996362</v>
      </c>
      <c r="C70" s="57">
        <f t="shared" si="26"/>
        <v>6.5400000000008731</v>
      </c>
      <c r="D70" s="57">
        <f t="shared" si="26"/>
        <v>6.9499999999998181</v>
      </c>
      <c r="E70" s="57">
        <f t="shared" si="26"/>
        <v>1.8499999999999091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16.990000000000236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2022-06-27T14:21:31Z</dcterms:modified>
</cp:coreProperties>
</file>