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BOVEDA JUNIO 2022\"/>
    </mc:Choice>
  </mc:AlternateContent>
  <bookViews>
    <workbookView xWindow="0" yWindow="0" windowWidth="19200" windowHeight="11505" firstSheet="6" activeTab="6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O47" i="149"/>
  <c r="Q47" i="149"/>
  <c r="S47" i="149"/>
  <c r="U47" i="149"/>
  <c r="U64" i="149" s="1"/>
  <c r="U70" i="149" s="1"/>
  <c r="W47" i="149"/>
  <c r="Y47" i="149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G64" i="151" l="1"/>
  <c r="G70" i="151" s="1"/>
  <c r="AC64" i="149"/>
  <c r="AC70" i="149" s="1"/>
  <c r="M64" i="149"/>
  <c r="M70" i="149" s="1"/>
  <c r="AH23" i="149"/>
  <c r="F11" i="145" s="1"/>
  <c r="AA64" i="151"/>
  <c r="AA70" i="151" s="1"/>
  <c r="S64" i="151"/>
  <c r="S70" i="151" s="1"/>
  <c r="K64" i="151"/>
  <c r="K70" i="151" s="1"/>
  <c r="C64" i="151"/>
  <c r="C70" i="151" s="1"/>
  <c r="AG64" i="149"/>
  <c r="AG70" i="149" s="1"/>
  <c r="Y64" i="149"/>
  <c r="Y70" i="149" s="1"/>
  <c r="Q64" i="149"/>
  <c r="Q70" i="149" s="1"/>
  <c r="I64" i="149"/>
  <c r="I70" i="149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U39" i="40" s="1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V39" i="40"/>
  <c r="X39" i="40"/>
  <c r="AB39" i="40"/>
  <c r="AD39" i="40"/>
  <c r="AF39" i="40"/>
  <c r="T41" i="40"/>
  <c r="U41" i="40"/>
  <c r="V41" i="40"/>
  <c r="W41" i="40"/>
  <c r="X41" i="40"/>
  <c r="Y41" i="40"/>
  <c r="Z41" i="40"/>
  <c r="AA41" i="40"/>
  <c r="AA47" i="40" s="1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Y23" i="40" s="1"/>
  <c r="Z19" i="40"/>
  <c r="AA19" i="40"/>
  <c r="AB19" i="40"/>
  <c r="AC19" i="40"/>
  <c r="AC23" i="40" s="1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B47" i="40" l="1"/>
  <c r="AG23" i="40"/>
  <c r="U23" i="40"/>
  <c r="AE47" i="40"/>
  <c r="W47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D31" i="40"/>
  <c r="AB31" i="40"/>
  <c r="Z31" i="40"/>
  <c r="X31" i="40"/>
  <c r="X64" i="40" s="1"/>
  <c r="X70" i="40" s="1"/>
  <c r="V31" i="40"/>
  <c r="V64" i="40" s="1"/>
  <c r="T31" i="40"/>
  <c r="AH30" i="40"/>
  <c r="B18" i="145" s="1"/>
  <c r="J18" i="145" s="1"/>
  <c r="AG31" i="40"/>
  <c r="AE31" i="40"/>
  <c r="AE64" i="40" s="1"/>
  <c r="AE70" i="40" s="1"/>
  <c r="AC31" i="40"/>
  <c r="AA31" i="40"/>
  <c r="Y31" i="40"/>
  <c r="Y64" i="40" s="1"/>
  <c r="Y70" i="40" s="1"/>
  <c r="W31" i="40"/>
  <c r="U31" i="40"/>
  <c r="AH22" i="40"/>
  <c r="B10" i="145" s="1"/>
  <c r="J10" i="145" s="1"/>
  <c r="B4" i="145"/>
  <c r="J4" i="145" s="1"/>
  <c r="AD64" i="40"/>
  <c r="AD70" i="40" s="1"/>
  <c r="Z64" i="40"/>
  <c r="Z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D68" i="40"/>
  <c r="E68" i="40"/>
  <c r="F68" i="40"/>
  <c r="G68" i="40"/>
  <c r="H68" i="40"/>
  <c r="I68" i="40"/>
  <c r="J68" i="40"/>
  <c r="K68" i="40"/>
  <c r="L68" i="40"/>
  <c r="B68" i="40"/>
  <c r="C17" i="40"/>
  <c r="T64" i="40" l="1"/>
  <c r="AA64" i="40"/>
  <c r="AA70" i="40" s="1"/>
  <c r="AF70" i="40"/>
  <c r="D69" i="40"/>
  <c r="AB64" i="40"/>
  <c r="AB70" i="40" s="1"/>
  <c r="V70" i="40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R64" i="40" l="1"/>
  <c r="R70" i="40" s="1"/>
  <c r="P64" i="40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G47" i="40" s="1"/>
  <c r="H41" i="40"/>
  <c r="I41" i="40"/>
  <c r="J41" i="40"/>
  <c r="K41" i="40"/>
  <c r="K47" i="40" s="1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J39" i="40" s="1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I31" i="40" s="1"/>
  <c r="J25" i="40"/>
  <c r="K25" i="40"/>
  <c r="L25" i="40"/>
  <c r="C29" i="40"/>
  <c r="D29" i="40"/>
  <c r="E29" i="40"/>
  <c r="F29" i="40"/>
  <c r="G29" i="40"/>
  <c r="G31" i="40" s="1"/>
  <c r="H29" i="40"/>
  <c r="I29" i="40"/>
  <c r="J29" i="40"/>
  <c r="K29" i="40"/>
  <c r="K31" i="40" s="1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K23" i="40" s="1"/>
  <c r="L17" i="40"/>
  <c r="C19" i="40"/>
  <c r="D19" i="40"/>
  <c r="E19" i="40"/>
  <c r="F19" i="40"/>
  <c r="G19" i="40"/>
  <c r="H19" i="40"/>
  <c r="I19" i="40"/>
  <c r="J19" i="40"/>
  <c r="K19" i="40"/>
  <c r="L19" i="40"/>
  <c r="C21" i="40"/>
  <c r="C23" i="40" s="1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30" i="40"/>
  <c r="D30" i="40"/>
  <c r="E30" i="40"/>
  <c r="F30" i="40"/>
  <c r="G30" i="40"/>
  <c r="H30" i="40"/>
  <c r="I30" i="40"/>
  <c r="J30" i="40"/>
  <c r="K30" i="40"/>
  <c r="L30" i="40"/>
  <c r="E31" i="40"/>
  <c r="C38" i="40"/>
  <c r="D38" i="40"/>
  <c r="E38" i="40"/>
  <c r="F38" i="40"/>
  <c r="G38" i="40"/>
  <c r="H38" i="40"/>
  <c r="I38" i="40"/>
  <c r="J38" i="40"/>
  <c r="K38" i="40"/>
  <c r="L38" i="40"/>
  <c r="I39" i="40"/>
  <c r="C46" i="40"/>
  <c r="D46" i="40"/>
  <c r="E46" i="40"/>
  <c r="F46" i="40"/>
  <c r="G46" i="40"/>
  <c r="H46" i="40"/>
  <c r="I46" i="40"/>
  <c r="J46" i="40"/>
  <c r="K46" i="40"/>
  <c r="L46" i="40"/>
  <c r="C47" i="40"/>
  <c r="B38" i="40"/>
  <c r="C31" i="40" l="1"/>
  <c r="H39" i="40"/>
  <c r="D39" i="40"/>
  <c r="I47" i="40"/>
  <c r="G23" i="40"/>
  <c r="G64" i="40" s="1"/>
  <c r="G70" i="40" s="1"/>
  <c r="F39" i="40"/>
  <c r="E23" i="40"/>
  <c r="E64" i="40" s="1"/>
  <c r="E70" i="40" s="1"/>
  <c r="L39" i="40"/>
  <c r="E47" i="40"/>
  <c r="E39" i="40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B23" i="40"/>
  <c r="I64" i="40" l="1"/>
  <c r="I70" i="40" s="1"/>
  <c r="L64" i="40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<sst xmlns="http://schemas.openxmlformats.org/spreadsheetml/2006/main" count="755" uniqueCount="136">
  <si>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</si>
  <si>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</si>
  <si>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</si>
  <si>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</si>
  <si>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</si>
  <si>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</si>
  <si>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</si>
  <si>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</si>
  <si>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</si>
  <si>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</si>
  <si>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</si>
  <si>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</si>
  <si>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</si>
  <si>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</si>
  <si>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</si>
  <si>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</si>
  <si>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</si>
  <si>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</si>
  <si>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</si>
  <si>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</si>
  <si>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</si>
  <si>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</si>
  <si>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</si>
  <si>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</si>
  <si>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</si>
  <si>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</si>
  <si>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</si>
  <si>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</si>
  <si>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</si>
  <si>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</si>
  <si>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</si>
  <si>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</si>
  <si>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</si>
  <si>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</si>
  <si>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</si>
  <si>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</si>
  <si>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</si>
  <si>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</si>
  <si>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</si>
  <si>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</si>
  <si>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</si>
  <si>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</si>
  <si>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</si>
  <si>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</si>
  <si>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</si>
  <si>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</si>
  <si>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</si>
  <si>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</si>
  <si>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</si>
  <si>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</si>
  <si>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</si>
  <si>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</si>
  <si>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</si>
  <si>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</si>
  <si>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</si>
  <si>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</si>
  <si>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</si>
  <si>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</si>
  <si>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</si>
  <si>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</si>
  <si>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</si>
  <si>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</si>
  <si>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</si>
  <si>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</si>
  <si>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</si>
  <si>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</si>
  <si>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</si>
  <si>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</si>
  <si>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</si>
  <si>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</si>
  <si>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</si>
  <si>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</si>
  <si>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</si>
  <si>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</si>
  <si>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</si>
  <si>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</si>
  <si>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</si>
  <si>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</si>
  <si>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</si>
  <si>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</si>
  <si>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</si>
  <si>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</si>
  <si>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</si>
  <si>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</si>
  <si>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</si>
  <si>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</si>
  <si>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</si>
  <si>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</si>
  <si>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</si>
  <si>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</si>
  <si>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</si>
  <si>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</si>
  <si>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</si>
  <si>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</si>
  <si>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</si>
  <si>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</si>
  <si>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</si>
  <si>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</si>
  <si>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</si>
  <si>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</si>
  <si>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</si>
  <si>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</si>
  <si>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</si>
  <si>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</si>
  <si>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</si>
  <si>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</si>
  <si>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</si>
  <si>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</si>
  <si>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</si>
  <si>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</si>
  <si>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</si>
  <si>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</si>
  <si>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</si>
  <si>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</si>
  <si>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</si>
  <si>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</si>
  <si>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</si>
  <si>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</si>
  <si>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</si>
  <si>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</si>
  <si>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</si>
  <si>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</si>
  <si>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</si>
  <si>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R/F 4.00</t>
  </si>
  <si>
    <t>R/F 26.00</t>
  </si>
  <si>
    <t>R/F 21.50</t>
  </si>
  <si>
    <t>R/F 11.00</t>
  </si>
  <si>
    <t>R/F 132.50</t>
  </si>
  <si>
    <t>FALTANTE 20$.</t>
  </si>
  <si>
    <t>R/F 82.50</t>
  </si>
  <si>
    <t>SOBRANTE 10$.</t>
  </si>
  <si>
    <t>R/F 55.50</t>
  </si>
  <si>
    <t>SOBRANTE 2$.</t>
  </si>
  <si>
    <t>R/F 9.50</t>
  </si>
  <si>
    <t>R/F 21.00</t>
  </si>
  <si>
    <t>FALTA 32.47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</si>
</sst>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79692.930000000008</v>
      </c>
      <c r="C2" s="43">
        <f>MODELO!AH12</f>
        <v>36976.1</v>
      </c>
      <c r="D2" s="43">
        <f>EXQUISITECES!AH12</f>
        <v>9387.35</v>
      </c>
      <c r="E2" s="43">
        <f>HOYADA!AH12</f>
        <v>14052.949999999999</v>
      </c>
      <c r="F2" s="43">
        <f>FARMASTOP!AH12</f>
        <v>2841.2799999999997</v>
      </c>
      <c r="G2" s="43">
        <f>BOCAS!AH12</f>
        <v>6442.26</v>
      </c>
      <c r="H2" s="43">
        <f>LAGUNETICA!AH12</f>
        <v>21814.300000000003</v>
      </c>
      <c r="I2" s="43">
        <f>SANANTONIO!AH12</f>
        <v>0</v>
      </c>
      <c r="J2" s="43">
        <f>SUM(B2:I2)</f>
        <v>171207.17000000004</v>
      </c>
    </row>
    <row r="3" spans="1:10" x14ac:dyDescent="0.25">
      <c r="A3" s="46" t="s">
        <v>0</v>
      </c>
      <c r="B3" s="43">
        <f>AUTOMERCADO!AH15</f>
        <v>1511.5</v>
      </c>
      <c r="C3" s="43">
        <f>MODELO!AH15</f>
        <v>2012.7</v>
      </c>
      <c r="D3" s="43">
        <f>EXQUISITECES!AH15</f>
        <v>369</v>
      </c>
      <c r="E3" s="43">
        <f>HOYADA!AH15</f>
        <v>1315.5</v>
      </c>
      <c r="F3" s="43">
        <f>FARMASTOP!AH15</f>
        <v>124</v>
      </c>
      <c r="G3" s="43">
        <f>BOCAS!AH15</f>
        <v>0</v>
      </c>
      <c r="H3" s="43">
        <f>LAGUNETICA!AH15</f>
        <v>2031</v>
      </c>
      <c r="I3" s="43">
        <f>SANANTONIO!AH15</f>
        <v>0</v>
      </c>
      <c r="J3" s="43">
        <f t="shared" ref="J3:J52" si="0">SUM(B3:I3)</f>
        <v>7363.7</v>
      </c>
    </row>
    <row r="4" spans="1:10" x14ac:dyDescent="0.25">
      <c r="A4" s="73" t="s">
        <v>20</v>
      </c>
      <c r="B4" s="43">
        <f>AUTOMERCADO!AH16</f>
        <v>6597</v>
      </c>
      <c r="C4" s="43">
        <f>MODELO!AH16</f>
        <v>2842</v>
      </c>
      <c r="D4" s="43">
        <f>EXQUISITECES!AH16</f>
        <v>703</v>
      </c>
      <c r="E4" s="43">
        <f>HOYADA!AH16</f>
        <v>809</v>
      </c>
      <c r="F4" s="43">
        <f>FARMASTOP!AH16</f>
        <v>137</v>
      </c>
      <c r="G4" s="43">
        <f>BOCAS!AH16</f>
        <v>612</v>
      </c>
      <c r="H4" s="43">
        <f>LAGUNETICA!AH16</f>
        <v>1569</v>
      </c>
      <c r="I4" s="43">
        <f>SANANTONIO!AH16</f>
        <v>0</v>
      </c>
      <c r="J4" s="43">
        <f t="shared" si="0"/>
        <v>13269</v>
      </c>
    </row>
    <row r="5" spans="1:10" x14ac:dyDescent="0.25">
      <c r="A5" s="46" t="s">
        <v>27</v>
      </c>
      <c r="B5" s="43">
        <f>AUTOMERCADO!AH17</f>
        <v>36349.469999999994</v>
      </c>
      <c r="C5" s="43">
        <f>MODELO!AH17</f>
        <v>15659.42</v>
      </c>
      <c r="D5" s="43">
        <f>EXQUISITECES!AH17</f>
        <v>3873.5299999999997</v>
      </c>
      <c r="E5" s="43">
        <f>HOYADA!AH17</f>
        <v>4457.59</v>
      </c>
      <c r="F5" s="43">
        <f>FARMASTOP!AH17</f>
        <v>754.87</v>
      </c>
      <c r="G5" s="43">
        <f>BOCAS!AH17</f>
        <v>3372.12</v>
      </c>
      <c r="H5" s="43">
        <f>LAGUNETICA!AH17</f>
        <v>8645.1899999999987</v>
      </c>
      <c r="I5" s="43">
        <f>SANANTONIO!AH17</f>
        <v>0</v>
      </c>
      <c r="J5" s="43">
        <f t="shared" si="0"/>
        <v>73112.19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6597</v>
      </c>
      <c r="C10" s="43">
        <f>MODELO!AH22</f>
        <v>2842</v>
      </c>
      <c r="D10" s="43">
        <f>EXQUISITECES!AH22</f>
        <v>703</v>
      </c>
      <c r="E10" s="43">
        <f>HOYADA!AH22</f>
        <v>809</v>
      </c>
      <c r="F10" s="43">
        <f>FARMASTOP!AH22</f>
        <v>137</v>
      </c>
      <c r="G10" s="43">
        <f>BOCAS!AH22</f>
        <v>612</v>
      </c>
      <c r="H10" s="43">
        <f>LAGUNETICA!AH22</f>
        <v>1569</v>
      </c>
      <c r="I10" s="43">
        <f>SANANTONIO!AH22</f>
        <v>0</v>
      </c>
      <c r="J10" s="43">
        <f t="shared" si="0"/>
        <v>13269</v>
      </c>
    </row>
    <row r="11" spans="1:10" x14ac:dyDescent="0.25">
      <c r="A11" s="48" t="s">
        <v>26</v>
      </c>
      <c r="B11" s="43">
        <f>AUTOMERCADO!AH23</f>
        <v>36349.469999999994</v>
      </c>
      <c r="C11" s="43">
        <f>MODELO!AH23</f>
        <v>15659.42</v>
      </c>
      <c r="D11" s="43">
        <f>EXQUISITECES!AH23</f>
        <v>3873.5299999999997</v>
      </c>
      <c r="E11" s="43">
        <f>HOYADA!AH23</f>
        <v>4457.59</v>
      </c>
      <c r="F11" s="43">
        <f>FARMASTOP!AH23</f>
        <v>754.87</v>
      </c>
      <c r="G11" s="43">
        <f>BOCAS!AH23</f>
        <v>3372.12</v>
      </c>
      <c r="H11" s="43">
        <f>LAGUNETICA!AH23</f>
        <v>8645.1899999999987</v>
      </c>
      <c r="I11" s="43">
        <f>SANANTONIO!AH23</f>
        <v>0</v>
      </c>
      <c r="J11" s="43">
        <f t="shared" si="0"/>
        <v>73112.19</v>
      </c>
    </row>
    <row r="12" spans="1:10" x14ac:dyDescent="0.25">
      <c r="A12" s="46" t="s">
        <v>28</v>
      </c>
      <c r="B12" s="43">
        <f>AUTOMERCADO!AH24</f>
        <v>4</v>
      </c>
      <c r="C12" s="43">
        <f>MODELO!AH24</f>
        <v>5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9</v>
      </c>
    </row>
    <row r="13" spans="1:10" x14ac:dyDescent="0.25">
      <c r="A13" s="46" t="s">
        <v>31</v>
      </c>
      <c r="B13" s="43">
        <f>AUTOMERCADO!AH25</f>
        <v>23.2</v>
      </c>
      <c r="C13" s="43">
        <f>MODELO!AH25</f>
        <v>29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52.2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4</v>
      </c>
      <c r="C18" s="43">
        <f>MODELO!AH30</f>
        <v>5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9</v>
      </c>
    </row>
    <row r="19" spans="1:10" x14ac:dyDescent="0.25">
      <c r="A19" s="48" t="s">
        <v>33</v>
      </c>
      <c r="B19" s="43">
        <f>AUTOMERCADO!AH31</f>
        <v>23.2</v>
      </c>
      <c r="C19" s="43">
        <f>MODELO!AH31</f>
        <v>29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52.2</v>
      </c>
    </row>
    <row r="20" spans="1:10" x14ac:dyDescent="0.25">
      <c r="A20" s="46" t="s">
        <v>34</v>
      </c>
      <c r="B20" s="43">
        <f>AUTOMERCADO!AH32</f>
        <v>219.35</v>
      </c>
      <c r="C20" s="43">
        <f>MODELO!AH32</f>
        <v>69.88</v>
      </c>
      <c r="D20" s="43">
        <f>EXQUISITECES!AH32</f>
        <v>84.53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373.76</v>
      </c>
    </row>
    <row r="21" spans="1:10" x14ac:dyDescent="0.25">
      <c r="A21" s="46" t="s">
        <v>35</v>
      </c>
      <c r="B21" s="43">
        <f>AUTOMERCADO!AH33</f>
        <v>1208.6184999999998</v>
      </c>
      <c r="C21" s="43">
        <f>MODELO!AH33</f>
        <v>385.03879999999992</v>
      </c>
      <c r="D21" s="43">
        <f>EXQUISITECES!AH33</f>
        <v>465.76030000000003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2059.4175999999998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219.35</v>
      </c>
      <c r="C26" s="43">
        <f>MODELO!AH38</f>
        <v>69.88</v>
      </c>
      <c r="D26" s="43">
        <f>EXQUISITECES!AH38</f>
        <v>84.53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373.76</v>
      </c>
    </row>
    <row r="27" spans="1:10" x14ac:dyDescent="0.25">
      <c r="A27" s="48" t="s">
        <v>42</v>
      </c>
      <c r="B27" s="43">
        <f>AUTOMERCADO!AH39</f>
        <v>1208.6184999999998</v>
      </c>
      <c r="C27" s="43">
        <f>MODELO!AH39</f>
        <v>385.03879999999992</v>
      </c>
      <c r="D27" s="43">
        <f>EXQUISITECES!AH39</f>
        <v>465.76030000000003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2059.4175999999998</v>
      </c>
    </row>
    <row r="28" spans="1:10" x14ac:dyDescent="0.25">
      <c r="A28" s="46" t="s">
        <v>43</v>
      </c>
      <c r="B28" s="43">
        <f>AUTOMERCADO!AH40</f>
        <v>192.83</v>
      </c>
      <c r="C28" s="43">
        <f>MODELO!AH40</f>
        <v>37.21</v>
      </c>
      <c r="D28" s="43">
        <f>EXQUISITECES!AH40</f>
        <v>0</v>
      </c>
      <c r="E28" s="43">
        <f>HOYADA!AH40</f>
        <v>0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230.04000000000002</v>
      </c>
    </row>
    <row r="29" spans="1:10" x14ac:dyDescent="0.25">
      <c r="A29" s="46" t="s">
        <v>44</v>
      </c>
      <c r="B29" s="43">
        <f>AUTOMERCADO!AH41</f>
        <v>1062.4933000000001</v>
      </c>
      <c r="C29" s="43">
        <f>MODELO!AH41</f>
        <v>205.02709999999999</v>
      </c>
      <c r="D29" s="43">
        <f>EXQUISITECES!AH41</f>
        <v>0</v>
      </c>
      <c r="E29" s="43">
        <f>HOYADA!AH41</f>
        <v>0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1267.5204000000001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192.83</v>
      </c>
      <c r="C34" s="43">
        <f>MODELO!AH46</f>
        <v>37.21</v>
      </c>
      <c r="D34" s="43">
        <f>EXQUISITECES!AH46</f>
        <v>0</v>
      </c>
      <c r="E34" s="43">
        <f>HOYADA!AH46</f>
        <v>0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230.04000000000002</v>
      </c>
    </row>
    <row r="35" spans="1:10" x14ac:dyDescent="0.25">
      <c r="A35" s="48" t="s">
        <v>48</v>
      </c>
      <c r="B35" s="43">
        <f>AUTOMERCADO!AH47</f>
        <v>1062.4933000000001</v>
      </c>
      <c r="C35" s="43">
        <f>MODELO!AH47</f>
        <v>205.02709999999999</v>
      </c>
      <c r="D35" s="43">
        <f>EXQUISITECES!AH47</f>
        <v>0</v>
      </c>
      <c r="E35" s="43">
        <f>HOYADA!AH47</f>
        <v>0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1267.5204000000001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33513.1</v>
      </c>
      <c r="C37" s="43">
        <f>MODELO!AH49</f>
        <v>12700.7</v>
      </c>
      <c r="D37" s="43">
        <f>EXQUISITECES!AH49</f>
        <v>3983.63</v>
      </c>
      <c r="E37" s="43">
        <f>HOYADA!AH49</f>
        <v>5414.8</v>
      </c>
      <c r="F37" s="43">
        <f>FARMASTOP!AH49</f>
        <v>1837.1799999999998</v>
      </c>
      <c r="G37" s="43">
        <f>BOCAS!AH49</f>
        <v>2798.1799999999994</v>
      </c>
      <c r="H37" s="43">
        <f>LAGUNETICA!AH49</f>
        <v>4342.8099999999995</v>
      </c>
      <c r="I37" s="43">
        <f>SANANTONIO!AH49</f>
        <v>0</v>
      </c>
      <c r="J37" s="43">
        <f t="shared" si="0"/>
        <v>64590.400000000001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688.08999999999992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688.08999999999992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1565.0100000000002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5069.18</v>
      </c>
      <c r="I40" s="43">
        <f>SANANTONIO!AH52</f>
        <v>0</v>
      </c>
      <c r="J40" s="43">
        <f t="shared" si="0"/>
        <v>6634.1900000000005</v>
      </c>
    </row>
    <row r="41" spans="1:10" x14ac:dyDescent="0.25">
      <c r="A41" s="74" t="s">
        <v>18</v>
      </c>
      <c r="B41" s="43">
        <f>AUTOMERCADO!AH53</f>
        <v>1883.74</v>
      </c>
      <c r="C41" s="43">
        <f>MODELO!AH53</f>
        <v>2480.36</v>
      </c>
      <c r="D41" s="43">
        <f>EXQUISITECES!AH53</f>
        <v>637.9</v>
      </c>
      <c r="E41" s="43">
        <f>HOYADA!AH53</f>
        <v>2807.6600000000003</v>
      </c>
      <c r="F41" s="43">
        <f>FARMASTOP!AH53</f>
        <v>150.26999999999998</v>
      </c>
      <c r="G41" s="43">
        <f>BOCAS!AH53</f>
        <v>202.5</v>
      </c>
      <c r="H41" s="43">
        <f>LAGUNETICA!AH53</f>
        <v>1411.66</v>
      </c>
      <c r="I41" s="43">
        <f>SANANTONIO!AH53</f>
        <v>0</v>
      </c>
      <c r="J41" s="43">
        <f t="shared" si="0"/>
        <v>9574.09</v>
      </c>
    </row>
    <row r="42" spans="1:10" x14ac:dyDescent="0.25">
      <c r="A42" s="74" t="s">
        <v>114</v>
      </c>
      <c r="B42" s="43">
        <f>AUTOMERCADO!AH54</f>
        <v>211.11</v>
      </c>
      <c r="C42" s="43">
        <f>MODELO!AH54</f>
        <v>181.51000000000002</v>
      </c>
      <c r="D42" s="43">
        <f>EXQUISITECES!AH54</f>
        <v>0</v>
      </c>
      <c r="E42" s="43">
        <f>HOYADA!AH54</f>
        <v>21.82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414.44</v>
      </c>
    </row>
    <row r="43" spans="1:10" x14ac:dyDescent="0.25">
      <c r="A43" s="74" t="s">
        <v>52</v>
      </c>
      <c r="B43" s="43">
        <f>AUTOMERCADO!AH55</f>
        <v>4171.93</v>
      </c>
      <c r="C43" s="43">
        <f>MODELO!AH55</f>
        <v>916.57000000000016</v>
      </c>
      <c r="D43" s="43">
        <f>EXQUISITECES!AH55</f>
        <v>95.69</v>
      </c>
      <c r="E43" s="43">
        <f>HOYADA!AH55</f>
        <v>56.930000000000007</v>
      </c>
      <c r="F43" s="43">
        <f>FARMASTOP!AH55</f>
        <v>26.11</v>
      </c>
      <c r="G43" s="43">
        <f>BOCAS!AH55</f>
        <v>72.22</v>
      </c>
      <c r="H43" s="43">
        <f>LAGUNETICA!AH55</f>
        <v>59.84</v>
      </c>
      <c r="I43" s="43">
        <f>SANANTONIO!AH55</f>
        <v>0</v>
      </c>
      <c r="J43" s="43">
        <f t="shared" si="0"/>
        <v>5399.29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88.6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88.6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134.47999999999999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134.47999999999999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291.77</v>
      </c>
      <c r="I47" s="43">
        <f>SANANTONIO!AH59</f>
        <v>0</v>
      </c>
      <c r="J47" s="43">
        <f t="shared" si="0"/>
        <v>291.77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79935.161800000002</v>
      </c>
      <c r="C52" s="75">
        <f>MODELO!AH64</f>
        <v>37046.505899999996</v>
      </c>
      <c r="D52" s="75">
        <f>EXQUISITECES!AH64</f>
        <v>9425.5102999999999</v>
      </c>
      <c r="E52" s="75">
        <f>HOYADA!AH64</f>
        <v>14074.300000000003</v>
      </c>
      <c r="F52" s="75">
        <f>FARMASTOP!AH64</f>
        <v>2892.4300000000003</v>
      </c>
      <c r="G52" s="75">
        <f>BOCAS!AH64</f>
        <v>6445.0199999999995</v>
      </c>
      <c r="H52" s="75">
        <f>LAGUNETICA!AH64</f>
        <v>21851.45</v>
      </c>
      <c r="I52" s="75">
        <f>SANANTONIO!AH64</f>
        <v>0</v>
      </c>
      <c r="J52" s="75">
        <f t="shared" si="0"/>
        <v>171670.378</v>
      </c>
    </row>
    <row r="53" spans="1:10" x14ac:dyDescent="0.25">
      <c r="A53" s="56" t="s">
        <v>3</v>
      </c>
      <c r="B53" s="43">
        <f>B2</f>
        <v>79692.930000000008</v>
      </c>
      <c r="C53" s="43">
        <f t="shared" ref="C53:I53" si="1">C2</f>
        <v>36976.1</v>
      </c>
      <c r="D53" s="43">
        <f t="shared" si="1"/>
        <v>9387.35</v>
      </c>
      <c r="E53" s="43">
        <f t="shared" si="1"/>
        <v>14052.949999999999</v>
      </c>
      <c r="F53" s="43">
        <f t="shared" si="1"/>
        <v>2841.2799999999997</v>
      </c>
      <c r="G53" s="43">
        <f t="shared" si="1"/>
        <v>6442.26</v>
      </c>
      <c r="H53" s="43">
        <f t="shared" si="1"/>
        <v>21814.300000000003</v>
      </c>
      <c r="I53" s="43">
        <f t="shared" si="1"/>
        <v>0</v>
      </c>
      <c r="J53" s="43">
        <f>J2</f>
        <v>171207.17000000004</v>
      </c>
    </row>
    <row r="54" spans="1:10" x14ac:dyDescent="0.25">
      <c r="A54" s="58" t="s">
        <v>95</v>
      </c>
      <c r="B54" s="43">
        <f>+B52-B53</f>
        <v>242.23179999999411</v>
      </c>
      <c r="C54" s="43">
        <f t="shared" ref="C54:I54" si="2">+C52-C53</f>
        <v>70.405899999997928</v>
      </c>
      <c r="D54" s="43">
        <f t="shared" si="2"/>
        <v>38.160299999999552</v>
      </c>
      <c r="E54" s="43">
        <f t="shared" si="2"/>
        <v>21.350000000004002</v>
      </c>
      <c r="F54" s="43">
        <f t="shared" si="2"/>
        <v>51.150000000000546</v>
      </c>
      <c r="G54" s="43">
        <f t="shared" si="2"/>
        <v>2.7599999999993088</v>
      </c>
      <c r="H54" s="43">
        <f t="shared" si="2"/>
        <v>37.149999999997817</v>
      </c>
      <c r="I54" s="43">
        <f t="shared" si="2"/>
        <v>0</v>
      </c>
      <c r="J54" s="43">
        <f>+J52-J53</f>
        <v>463.20799999995506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G45" activePane="bottomRight" state="frozen"/>
      <selection pane="topRight" activeCell="B1" sqref="B1"/>
      <selection pane="bottomLeft" activeCell="A5" sqref="A5"/>
      <selection pane="bottomRight" activeCell="AG66" sqref="AG6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5.51</v>
      </c>
      <c r="C8" s="1" t="s">
        <v>38</v>
      </c>
      <c r="D8" s="2">
        <v>5.8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65</v>
      </c>
      <c r="I11" s="5" t="s">
        <v>54</v>
      </c>
      <c r="J11" s="5" t="s">
        <v>56</v>
      </c>
      <c r="K11" s="5" t="s">
        <v>57</v>
      </c>
      <c r="L11" s="5" t="s">
        <v>60</v>
      </c>
      <c r="M11" s="5" t="s">
        <v>62</v>
      </c>
      <c r="N11" s="5" t="s">
        <v>64</v>
      </c>
      <c r="O11" s="5" t="s">
        <v>66</v>
      </c>
      <c r="P11" s="5" t="s">
        <v>70</v>
      </c>
      <c r="Q11" s="5" t="s">
        <v>80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4696.1499999999996</v>
      </c>
      <c r="C12" s="26">
        <v>6664.59</v>
      </c>
      <c r="D12" s="26">
        <v>5783.7</v>
      </c>
      <c r="E12" s="26">
        <v>4259.1400000000003</v>
      </c>
      <c r="F12" s="26">
        <v>7754.34</v>
      </c>
      <c r="G12" s="26">
        <v>2946.82</v>
      </c>
      <c r="H12" s="26">
        <v>2595.27</v>
      </c>
      <c r="I12" s="26">
        <v>7021.87</v>
      </c>
      <c r="J12" s="26">
        <v>4375.67</v>
      </c>
      <c r="K12" s="26">
        <v>5740.73</v>
      </c>
      <c r="L12" s="26">
        <v>8765.58</v>
      </c>
      <c r="M12" s="26">
        <v>6161.38</v>
      </c>
      <c r="N12" s="26">
        <v>10006.44</v>
      </c>
      <c r="O12" s="26">
        <v>612.03</v>
      </c>
      <c r="P12" s="26">
        <v>1415.6</v>
      </c>
      <c r="Q12" s="26">
        <v>893.62</v>
      </c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79692.930000000008</v>
      </c>
      <c r="AI12" s="26">
        <v>78587.320000000007</v>
      </c>
      <c r="AJ12" s="69">
        <f>+AI12-AH12</f>
        <v>-1105.6100000000006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>
        <v>96</v>
      </c>
      <c r="E15" s="23">
        <v>308.5</v>
      </c>
      <c r="F15" s="23">
        <v>65</v>
      </c>
      <c r="G15" s="23">
        <v>91</v>
      </c>
      <c r="H15" s="23">
        <v>33.5</v>
      </c>
      <c r="I15" s="23">
        <v>124.5</v>
      </c>
      <c r="J15" s="23">
        <v>31</v>
      </c>
      <c r="K15" s="23">
        <v>76</v>
      </c>
      <c r="L15" s="23">
        <v>477.5</v>
      </c>
      <c r="M15" s="23">
        <v>116</v>
      </c>
      <c r="N15" s="23"/>
      <c r="O15" s="23"/>
      <c r="P15" s="23"/>
      <c r="Q15" s="23">
        <v>92.5</v>
      </c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1511.5</v>
      </c>
    </row>
    <row r="16" spans="1:36" s="32" customFormat="1" x14ac:dyDescent="0.25">
      <c r="A16" s="30" t="s">
        <v>20</v>
      </c>
      <c r="B16" s="31">
        <v>362</v>
      </c>
      <c r="C16" s="31">
        <v>696</v>
      </c>
      <c r="D16" s="31">
        <v>386</v>
      </c>
      <c r="E16" s="31">
        <v>197</v>
      </c>
      <c r="F16" s="31">
        <v>420</v>
      </c>
      <c r="G16" s="31">
        <v>345</v>
      </c>
      <c r="H16" s="31"/>
      <c r="I16" s="31">
        <v>778</v>
      </c>
      <c r="J16" s="31">
        <v>438</v>
      </c>
      <c r="K16" s="31">
        <v>526</v>
      </c>
      <c r="L16" s="31">
        <v>795</v>
      </c>
      <c r="M16" s="31">
        <v>699</v>
      </c>
      <c r="N16" s="31">
        <v>874</v>
      </c>
      <c r="O16" s="31"/>
      <c r="P16" s="31"/>
      <c r="Q16" s="31">
        <v>81</v>
      </c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6597</v>
      </c>
      <c r="AJ16" s="70"/>
    </row>
    <row r="17" spans="1:36" s="47" customFormat="1" x14ac:dyDescent="0.25">
      <c r="A17" s="46" t="s">
        <v>27</v>
      </c>
      <c r="B17" s="22">
        <f>B16*$B$8</f>
        <v>1994.62</v>
      </c>
      <c r="C17" s="22">
        <f>C16*$B$8</f>
        <v>3834.96</v>
      </c>
      <c r="D17" s="22">
        <f t="shared" ref="D17:L17" si="2">D16*$B$8</f>
        <v>2126.86</v>
      </c>
      <c r="E17" s="22">
        <f t="shared" si="2"/>
        <v>1085.47</v>
      </c>
      <c r="F17" s="22">
        <f t="shared" si="2"/>
        <v>2314.1999999999998</v>
      </c>
      <c r="G17" s="22">
        <f t="shared" si="2"/>
        <v>1900.9499999999998</v>
      </c>
      <c r="H17" s="22">
        <f t="shared" si="2"/>
        <v>0</v>
      </c>
      <c r="I17" s="22">
        <f t="shared" si="2"/>
        <v>4286.78</v>
      </c>
      <c r="J17" s="22">
        <f t="shared" si="2"/>
        <v>2413.38</v>
      </c>
      <c r="K17" s="22">
        <f t="shared" si="2"/>
        <v>2898.2599999999998</v>
      </c>
      <c r="L17" s="22">
        <f t="shared" si="2"/>
        <v>4380.45</v>
      </c>
      <c r="M17" s="22">
        <f t="shared" ref="M17:R17" si="3">M16*$B$8</f>
        <v>3851.49</v>
      </c>
      <c r="N17" s="22">
        <f t="shared" si="3"/>
        <v>4815.74</v>
      </c>
      <c r="O17" s="22">
        <f t="shared" si="3"/>
        <v>0</v>
      </c>
      <c r="P17" s="22">
        <f t="shared" si="3"/>
        <v>0</v>
      </c>
      <c r="Q17" s="22">
        <f t="shared" si="3"/>
        <v>446.31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36349.469999999994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362</v>
      </c>
      <c r="C22" s="20">
        <f t="shared" ref="C22:L22" si="11">+C16+C18+C20</f>
        <v>696</v>
      </c>
      <c r="D22" s="20">
        <f t="shared" si="11"/>
        <v>386</v>
      </c>
      <c r="E22" s="20">
        <f t="shared" si="11"/>
        <v>197</v>
      </c>
      <c r="F22" s="20">
        <f t="shared" si="11"/>
        <v>420</v>
      </c>
      <c r="G22" s="20">
        <f t="shared" si="11"/>
        <v>345</v>
      </c>
      <c r="H22" s="20">
        <f t="shared" si="11"/>
        <v>0</v>
      </c>
      <c r="I22" s="20">
        <f t="shared" si="11"/>
        <v>778</v>
      </c>
      <c r="J22" s="20">
        <f t="shared" si="11"/>
        <v>438</v>
      </c>
      <c r="K22" s="20">
        <f t="shared" si="11"/>
        <v>526</v>
      </c>
      <c r="L22" s="20">
        <f t="shared" si="11"/>
        <v>795</v>
      </c>
      <c r="M22" s="20">
        <f t="shared" ref="M22:S22" si="12">+M16+M18+M20</f>
        <v>699</v>
      </c>
      <c r="N22" s="20">
        <f t="shared" si="12"/>
        <v>874</v>
      </c>
      <c r="O22" s="20">
        <f t="shared" si="12"/>
        <v>0</v>
      </c>
      <c r="P22" s="20">
        <f t="shared" si="12"/>
        <v>0</v>
      </c>
      <c r="Q22" s="20">
        <f t="shared" si="12"/>
        <v>81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6597</v>
      </c>
    </row>
    <row r="23" spans="1:36" s="47" customFormat="1" x14ac:dyDescent="0.25">
      <c r="A23" s="48" t="s">
        <v>26</v>
      </c>
      <c r="B23" s="19">
        <f>+B17+B19+B21</f>
        <v>1994.62</v>
      </c>
      <c r="C23" s="19">
        <f t="shared" ref="C23:L23" si="14">+C17+C19+C21</f>
        <v>3834.96</v>
      </c>
      <c r="D23" s="19">
        <f t="shared" si="14"/>
        <v>2126.86</v>
      </c>
      <c r="E23" s="19">
        <f t="shared" si="14"/>
        <v>1085.47</v>
      </c>
      <c r="F23" s="19">
        <f t="shared" si="14"/>
        <v>2314.1999999999998</v>
      </c>
      <c r="G23" s="19">
        <f t="shared" si="14"/>
        <v>1900.9499999999998</v>
      </c>
      <c r="H23" s="19">
        <f t="shared" si="14"/>
        <v>0</v>
      </c>
      <c r="I23" s="19">
        <f t="shared" si="14"/>
        <v>4286.78</v>
      </c>
      <c r="J23" s="19">
        <f t="shared" si="14"/>
        <v>2413.38</v>
      </c>
      <c r="K23" s="19">
        <f t="shared" si="14"/>
        <v>2898.2599999999998</v>
      </c>
      <c r="L23" s="19">
        <f t="shared" si="14"/>
        <v>4380.45</v>
      </c>
      <c r="M23" s="19">
        <f t="shared" ref="M23:S23" si="15">+M17+M19+M21</f>
        <v>3851.49</v>
      </c>
      <c r="N23" s="19">
        <f t="shared" si="15"/>
        <v>4815.74</v>
      </c>
      <c r="O23" s="19">
        <f t="shared" si="15"/>
        <v>0</v>
      </c>
      <c r="P23" s="19">
        <f t="shared" si="15"/>
        <v>0</v>
      </c>
      <c r="Q23" s="19">
        <f t="shared" si="15"/>
        <v>446.31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36349.469999999994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>
        <v>4</v>
      </c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4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23.2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23.2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4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4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23.2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23.2</v>
      </c>
    </row>
    <row r="32" spans="1:36" x14ac:dyDescent="0.25">
      <c r="A32" s="13" t="s">
        <v>34</v>
      </c>
      <c r="B32" s="36">
        <v>73.58</v>
      </c>
      <c r="C32" s="36"/>
      <c r="D32" s="36"/>
      <c r="E32" s="36">
        <v>52.1</v>
      </c>
      <c r="F32" s="36">
        <v>46.98</v>
      </c>
      <c r="G32" s="36"/>
      <c r="H32" s="36"/>
      <c r="I32" s="36"/>
      <c r="J32" s="36">
        <v>20</v>
      </c>
      <c r="K32" s="36"/>
      <c r="L32" s="36"/>
      <c r="M32" s="37">
        <v>26.69</v>
      </c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219.35</v>
      </c>
    </row>
    <row r="33" spans="1:34" s="47" customFormat="1" x14ac:dyDescent="0.25">
      <c r="A33" s="46" t="s">
        <v>35</v>
      </c>
      <c r="B33" s="22">
        <f>B32*$B$8</f>
        <v>405.42579999999998</v>
      </c>
      <c r="C33" s="22">
        <f t="shared" ref="C33:L33" si="30">C32*$B$8</f>
        <v>0</v>
      </c>
      <c r="D33" s="22">
        <f t="shared" si="30"/>
        <v>0</v>
      </c>
      <c r="E33" s="22">
        <f t="shared" si="30"/>
        <v>287.07099999999997</v>
      </c>
      <c r="F33" s="22">
        <f t="shared" si="30"/>
        <v>258.85979999999995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110.19999999999999</v>
      </c>
      <c r="K33" s="22">
        <f t="shared" si="30"/>
        <v>0</v>
      </c>
      <c r="L33" s="22">
        <f t="shared" si="30"/>
        <v>0</v>
      </c>
      <c r="M33" s="22">
        <f t="shared" ref="M33:R33" si="31">M32*$B$8</f>
        <v>147.06190000000001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1208.6184999999998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73.58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52.1</v>
      </c>
      <c r="F38" s="20">
        <f t="shared" si="39"/>
        <v>46.98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20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26.69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219.35</v>
      </c>
    </row>
    <row r="39" spans="1:34" s="47" customFormat="1" x14ac:dyDescent="0.25">
      <c r="A39" s="48" t="s">
        <v>42</v>
      </c>
      <c r="B39" s="19">
        <f>+B33+B35+B37</f>
        <v>405.42579999999998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287.07099999999997</v>
      </c>
      <c r="F39" s="19">
        <f t="shared" si="42"/>
        <v>258.85979999999995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110.19999999999999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147.06190000000001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1208.6184999999998</v>
      </c>
    </row>
    <row r="40" spans="1:34" x14ac:dyDescent="0.25">
      <c r="A40" s="13" t="s">
        <v>43</v>
      </c>
      <c r="B40" s="36"/>
      <c r="C40" s="36"/>
      <c r="D40" s="36"/>
      <c r="E40" s="36"/>
      <c r="F40" s="36">
        <v>133.61000000000001</v>
      </c>
      <c r="G40" s="36"/>
      <c r="H40" s="36"/>
      <c r="I40" s="36">
        <v>50.5</v>
      </c>
      <c r="J40" s="36">
        <v>8.7200000000000006</v>
      </c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192.83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736.19110000000001</v>
      </c>
      <c r="G41" s="22">
        <f t="shared" si="45"/>
        <v>0</v>
      </c>
      <c r="H41" s="22">
        <f t="shared" si="45"/>
        <v>0</v>
      </c>
      <c r="I41" s="22">
        <f t="shared" si="45"/>
        <v>278.255</v>
      </c>
      <c r="J41" s="22">
        <f t="shared" si="45"/>
        <v>48.047200000000004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1062.4933000000001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133.61000000000001</v>
      </c>
      <c r="G46" s="20">
        <f t="shared" si="54"/>
        <v>0</v>
      </c>
      <c r="H46" s="20">
        <f t="shared" si="54"/>
        <v>0</v>
      </c>
      <c r="I46" s="20">
        <f t="shared" si="54"/>
        <v>50.5</v>
      </c>
      <c r="J46" s="20">
        <f t="shared" si="54"/>
        <v>8.7200000000000006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192.83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736.19110000000001</v>
      </c>
      <c r="G47" s="19">
        <f t="shared" si="57"/>
        <v>0</v>
      </c>
      <c r="H47" s="19">
        <f t="shared" si="57"/>
        <v>0</v>
      </c>
      <c r="I47" s="19">
        <f t="shared" si="57"/>
        <v>278.255</v>
      </c>
      <c r="J47" s="19">
        <f t="shared" si="57"/>
        <v>48.047200000000004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1062.4933000000001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2118.1</v>
      </c>
      <c r="C49" s="44">
        <v>2717.28</v>
      </c>
      <c r="D49" s="44">
        <v>2406.5</v>
      </c>
      <c r="E49" s="44">
        <v>2104.46</v>
      </c>
      <c r="F49" s="44">
        <v>4119.45</v>
      </c>
      <c r="G49" s="44">
        <v>488.75</v>
      </c>
      <c r="H49" s="44">
        <v>2319.0100000000002</v>
      </c>
      <c r="I49" s="44">
        <v>1475.45</v>
      </c>
      <c r="J49" s="44">
        <v>1304.92</v>
      </c>
      <c r="K49" s="44">
        <v>2067.54</v>
      </c>
      <c r="L49" s="44">
        <v>3680.8</v>
      </c>
      <c r="M49" s="45">
        <v>1884.84</v>
      </c>
      <c r="N49" s="45">
        <v>5119.57</v>
      </c>
      <c r="O49" s="45">
        <v>612.03</v>
      </c>
      <c r="P49" s="45">
        <v>770.65</v>
      </c>
      <c r="Q49" s="45">
        <v>323.75</v>
      </c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33513.1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148.74</v>
      </c>
      <c r="C53" s="44">
        <v>40.47</v>
      </c>
      <c r="D53" s="44">
        <v>146.33000000000001</v>
      </c>
      <c r="E53" s="44">
        <v>476.79</v>
      </c>
      <c r="F53" s="44"/>
      <c r="G53" s="44"/>
      <c r="H53" s="44"/>
      <c r="I53" s="44">
        <v>257.48</v>
      </c>
      <c r="J53" s="44">
        <v>136.86000000000001</v>
      </c>
      <c r="K53" s="44">
        <v>445.31</v>
      </c>
      <c r="L53" s="44">
        <v>197.91</v>
      </c>
      <c r="M53" s="45"/>
      <c r="N53" s="45"/>
      <c r="O53" s="45"/>
      <c r="P53" s="45"/>
      <c r="Q53" s="45">
        <v>33.85</v>
      </c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1883.74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>
        <v>179.55</v>
      </c>
      <c r="H54" s="44"/>
      <c r="I54" s="44"/>
      <c r="J54" s="44"/>
      <c r="K54" s="44"/>
      <c r="L54" s="44">
        <v>31.56</v>
      </c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211.11</v>
      </c>
    </row>
    <row r="55" spans="1:34" x14ac:dyDescent="0.25">
      <c r="A55" s="17" t="s">
        <v>52</v>
      </c>
      <c r="B55" s="44">
        <v>51.21</v>
      </c>
      <c r="C55" s="44">
        <v>157.29</v>
      </c>
      <c r="D55" s="44">
        <v>1064.07</v>
      </c>
      <c r="E55" s="44"/>
      <c r="F55" s="44">
        <v>262.58999999999997</v>
      </c>
      <c r="G55" s="44">
        <v>286.25</v>
      </c>
      <c r="H55" s="44">
        <v>243.51</v>
      </c>
      <c r="I55" s="44">
        <v>602.12</v>
      </c>
      <c r="J55" s="44">
        <v>332.96</v>
      </c>
      <c r="K55" s="44">
        <v>254.66</v>
      </c>
      <c r="L55" s="44"/>
      <c r="M55" s="45">
        <v>140.26</v>
      </c>
      <c r="N55" s="45">
        <v>132.06</v>
      </c>
      <c r="O55" s="45"/>
      <c r="P55" s="45">
        <v>644.95000000000005</v>
      </c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4171.93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4718.0958000000001</v>
      </c>
      <c r="C64" s="53">
        <f t="shared" ref="C64:AG64" si="61">+C15+C23+C31+C39+C47+C48+C49+C50+C51+C52+C53+C54+C55+C56+C57+C58+C59+C60+C61+C62+C63</f>
        <v>6750</v>
      </c>
      <c r="D64" s="53">
        <f t="shared" si="61"/>
        <v>5839.76</v>
      </c>
      <c r="E64" s="53">
        <f t="shared" si="61"/>
        <v>4262.2910000000002</v>
      </c>
      <c r="F64" s="53">
        <f t="shared" si="61"/>
        <v>7756.2909</v>
      </c>
      <c r="G64" s="53">
        <f t="shared" si="61"/>
        <v>2946.5</v>
      </c>
      <c r="H64" s="53">
        <f t="shared" si="61"/>
        <v>2596.0200000000004</v>
      </c>
      <c r="I64" s="53">
        <f t="shared" si="61"/>
        <v>7024.585</v>
      </c>
      <c r="J64" s="53">
        <f t="shared" si="61"/>
        <v>4377.3671999999997</v>
      </c>
      <c r="K64" s="53">
        <f t="shared" si="61"/>
        <v>5741.7699999999995</v>
      </c>
      <c r="L64" s="53">
        <f t="shared" si="61"/>
        <v>8768.2199999999993</v>
      </c>
      <c r="M64" s="53">
        <f t="shared" si="61"/>
        <v>6162.8518999999997</v>
      </c>
      <c r="N64" s="53">
        <f t="shared" si="61"/>
        <v>10067.369999999999</v>
      </c>
      <c r="O64" s="53">
        <f t="shared" si="61"/>
        <v>612.03</v>
      </c>
      <c r="P64" s="53">
        <f t="shared" si="61"/>
        <v>1415.6</v>
      </c>
      <c r="Q64" s="53">
        <f t="shared" si="61"/>
        <v>896.41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79935.161800000002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7 D</v>
      </c>
      <c r="I66" s="55" t="str">
        <f t="shared" si="62"/>
        <v>CAJA 1 N</v>
      </c>
      <c r="J66" s="55" t="str">
        <f t="shared" si="62"/>
        <v>CAJA 2 N</v>
      </c>
      <c r="K66" s="55" t="str">
        <f t="shared" si="62"/>
        <v>CAJA 3 D</v>
      </c>
      <c r="L66" s="55" t="str">
        <f t="shared" si="62"/>
        <v>CAJA 4 N</v>
      </c>
      <c r="M66" s="55" t="str">
        <f t="shared" si="62"/>
        <v>CAJA 5 N</v>
      </c>
      <c r="N66" s="55" t="str">
        <f t="shared" si="62"/>
        <v>CAJA 6 N</v>
      </c>
      <c r="O66" s="55" t="str">
        <f t="shared" si="62"/>
        <v>CAJA 7 N</v>
      </c>
      <c r="P66" s="55" t="str">
        <f t="shared" si="62"/>
        <v>CAJA 9 N</v>
      </c>
      <c r="Q66" s="55" t="str">
        <f t="shared" si="62"/>
        <v>CAJA 14 N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4696.1499999999996</v>
      </c>
      <c r="C67" s="57">
        <f t="shared" ref="C67:L67" si="63">C12</f>
        <v>6664.59</v>
      </c>
      <c r="D67" s="57">
        <f t="shared" si="63"/>
        <v>5783.7</v>
      </c>
      <c r="E67" s="57">
        <f t="shared" si="63"/>
        <v>4259.1400000000003</v>
      </c>
      <c r="F67" s="57">
        <f t="shared" si="63"/>
        <v>7754.34</v>
      </c>
      <c r="G67" s="57">
        <f t="shared" si="63"/>
        <v>2946.82</v>
      </c>
      <c r="H67" s="57">
        <f t="shared" si="63"/>
        <v>2595.27</v>
      </c>
      <c r="I67" s="57">
        <f t="shared" si="63"/>
        <v>7021.87</v>
      </c>
      <c r="J67" s="57">
        <f t="shared" si="63"/>
        <v>4375.67</v>
      </c>
      <c r="K67" s="57">
        <f t="shared" si="63"/>
        <v>5740.73</v>
      </c>
      <c r="L67" s="57">
        <f t="shared" si="63"/>
        <v>8765.58</v>
      </c>
      <c r="M67" s="57">
        <f t="shared" ref="M67:AG67" si="64">M12</f>
        <v>6161.38</v>
      </c>
      <c r="N67" s="57">
        <f t="shared" si="64"/>
        <v>10006.44</v>
      </c>
      <c r="O67" s="57">
        <f t="shared" si="64"/>
        <v>612.03</v>
      </c>
      <c r="P67" s="57">
        <f t="shared" si="64"/>
        <v>1415.6</v>
      </c>
      <c r="Q67" s="57">
        <f t="shared" si="64"/>
        <v>893.62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79692.930000000008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4696.1499999999996</v>
      </c>
      <c r="C69" s="59">
        <f t="shared" ref="C69:L69" si="67">+C67+C68</f>
        <v>6664.59</v>
      </c>
      <c r="D69" s="59">
        <f t="shared" si="67"/>
        <v>5783.7</v>
      </c>
      <c r="E69" s="59">
        <f t="shared" si="67"/>
        <v>4259.1400000000003</v>
      </c>
      <c r="F69" s="59">
        <f t="shared" si="67"/>
        <v>7754.34</v>
      </c>
      <c r="G69" s="59">
        <f t="shared" si="67"/>
        <v>2946.82</v>
      </c>
      <c r="H69" s="59">
        <f t="shared" si="67"/>
        <v>2595.27</v>
      </c>
      <c r="I69" s="59">
        <f t="shared" si="67"/>
        <v>7021.87</v>
      </c>
      <c r="J69" s="59">
        <f t="shared" si="67"/>
        <v>4375.67</v>
      </c>
      <c r="K69" s="59">
        <f t="shared" si="67"/>
        <v>5740.73</v>
      </c>
      <c r="L69" s="59">
        <f t="shared" si="67"/>
        <v>8765.58</v>
      </c>
      <c r="M69" s="59">
        <f t="shared" ref="M69:AG69" si="68">+M67+M68</f>
        <v>6161.38</v>
      </c>
      <c r="N69" s="59">
        <f t="shared" si="68"/>
        <v>10006.44</v>
      </c>
      <c r="O69" s="59">
        <f t="shared" si="68"/>
        <v>612.03</v>
      </c>
      <c r="P69" s="59">
        <f t="shared" si="68"/>
        <v>1415.6</v>
      </c>
      <c r="Q69" s="59">
        <f t="shared" si="68"/>
        <v>893.62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79692.930000000008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21.945800000000418</v>
      </c>
      <c r="C70" s="57">
        <f t="shared" si="69"/>
        <v>85.409999999999854</v>
      </c>
      <c r="D70" s="57">
        <f t="shared" si="69"/>
        <v>56.0600000000004</v>
      </c>
      <c r="E70" s="57">
        <f t="shared" si="69"/>
        <v>3.1509999999998399</v>
      </c>
      <c r="F70" s="57">
        <f t="shared" si="69"/>
        <v>1.9508999999998196</v>
      </c>
      <c r="G70" s="57">
        <f t="shared" si="69"/>
        <v>-0.32000000000016371</v>
      </c>
      <c r="H70" s="57">
        <f t="shared" si="69"/>
        <v>0.75000000000045475</v>
      </c>
      <c r="I70" s="57">
        <f t="shared" si="69"/>
        <v>2.7150000000001455</v>
      </c>
      <c r="J70" s="57">
        <f t="shared" si="69"/>
        <v>1.6971999999996115</v>
      </c>
      <c r="K70" s="57">
        <f t="shared" si="69"/>
        <v>1.0399999999999636</v>
      </c>
      <c r="L70" s="57">
        <f t="shared" si="69"/>
        <v>2.6399999999994179</v>
      </c>
      <c r="M70" s="57">
        <f t="shared" ref="M70:AG70" si="70">+M64-M69</f>
        <v>1.4718999999995503</v>
      </c>
      <c r="N70" s="57">
        <f t="shared" si="70"/>
        <v>60.929999999998472</v>
      </c>
      <c r="O70" s="57">
        <f t="shared" si="70"/>
        <v>0</v>
      </c>
      <c r="P70" s="57">
        <f t="shared" si="70"/>
        <v>0</v>
      </c>
      <c r="Q70" s="57">
        <f t="shared" si="70"/>
        <v>2.7899999999999636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242.23179999999775</v>
      </c>
    </row>
    <row r="71" spans="1:34" ht="101.25" customHeight="1" x14ac:dyDescent="0.25">
      <c r="A71" s="77" t="s">
        <v>96</v>
      </c>
      <c r="B71" s="14" t="s">
        <v>127</v>
      </c>
      <c r="C71" s="14" t="s">
        <v>129</v>
      </c>
      <c r="D71" s="14" t="s">
        <v>130</v>
      </c>
      <c r="E71" s="14"/>
      <c r="F71" s="14"/>
      <c r="G71" s="14"/>
      <c r="H71" s="14"/>
      <c r="I71" s="14"/>
      <c r="J71" s="14"/>
      <c r="K71" s="14"/>
      <c r="L71" s="14"/>
      <c r="M71" s="29"/>
      <c r="N71" s="29" t="s">
        <v>131</v>
      </c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128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1" activePane="bottomRight" state="frozen"/>
      <selection pane="topRight" activeCell="B1" sqref="B1"/>
      <selection pane="bottomLeft" activeCell="A5" sqref="A5"/>
      <selection pane="bottomRight" activeCell="AH50" sqref="AH5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5.51</v>
      </c>
      <c r="C8" s="1" t="s">
        <v>38</v>
      </c>
      <c r="D8" s="2">
        <v>5.8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67</v>
      </c>
      <c r="G11" s="5" t="s">
        <v>69</v>
      </c>
      <c r="H11" s="5" t="s">
        <v>54</v>
      </c>
      <c r="I11" s="5" t="s">
        <v>56</v>
      </c>
      <c r="J11" s="5" t="s">
        <v>58</v>
      </c>
      <c r="K11" s="5" t="s">
        <v>60</v>
      </c>
      <c r="L11" s="5" t="s">
        <v>62</v>
      </c>
      <c r="M11" s="5" t="s">
        <v>68</v>
      </c>
      <c r="N11" s="5" t="s">
        <v>70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3485.35</v>
      </c>
      <c r="C12" s="26">
        <v>1325.12</v>
      </c>
      <c r="D12" s="26">
        <v>2973.03</v>
      </c>
      <c r="E12" s="26">
        <v>197.4</v>
      </c>
      <c r="F12" s="26">
        <v>2375.4699999999998</v>
      </c>
      <c r="G12" s="26">
        <v>2300.5700000000002</v>
      </c>
      <c r="H12" s="26">
        <v>4843.8100000000004</v>
      </c>
      <c r="I12" s="26">
        <v>3524.47</v>
      </c>
      <c r="J12" s="26">
        <v>3397.96</v>
      </c>
      <c r="K12" s="26">
        <v>3554.92</v>
      </c>
      <c r="L12" s="26">
        <v>2421.88</v>
      </c>
      <c r="M12" s="26">
        <v>3219.68</v>
      </c>
      <c r="N12" s="26">
        <v>3356.44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36976.1</v>
      </c>
      <c r="AI12" s="26">
        <v>36529.300000000003</v>
      </c>
      <c r="AJ12" s="69">
        <f>+AI12-AH12</f>
        <v>-446.79999999999563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361.5</v>
      </c>
      <c r="C15" s="23">
        <v>139.19999999999999</v>
      </c>
      <c r="D15" s="23">
        <v>0</v>
      </c>
      <c r="E15" s="23">
        <v>0</v>
      </c>
      <c r="F15" s="23">
        <v>321.5</v>
      </c>
      <c r="G15" s="23">
        <v>38.5</v>
      </c>
      <c r="H15" s="23">
        <v>228</v>
      </c>
      <c r="I15" s="23">
        <v>93.5</v>
      </c>
      <c r="J15" s="23">
        <v>98.5</v>
      </c>
      <c r="K15" s="23">
        <v>239.5</v>
      </c>
      <c r="L15" s="23">
        <v>350</v>
      </c>
      <c r="M15" s="23">
        <v>75.5</v>
      </c>
      <c r="N15" s="23">
        <v>67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2012.7</v>
      </c>
    </row>
    <row r="16" spans="1:36" s="32" customFormat="1" x14ac:dyDescent="0.25">
      <c r="A16" s="30" t="s">
        <v>20</v>
      </c>
      <c r="B16" s="31">
        <v>165</v>
      </c>
      <c r="C16" s="31">
        <v>77</v>
      </c>
      <c r="D16" s="31">
        <v>220</v>
      </c>
      <c r="E16" s="31">
        <v>25</v>
      </c>
      <c r="F16" s="31">
        <v>139</v>
      </c>
      <c r="G16" s="31">
        <v>114</v>
      </c>
      <c r="H16" s="31">
        <v>470</v>
      </c>
      <c r="I16" s="31">
        <v>298</v>
      </c>
      <c r="J16" s="31">
        <v>285</v>
      </c>
      <c r="K16" s="31">
        <v>343</v>
      </c>
      <c r="L16" s="31"/>
      <c r="M16" s="31">
        <v>338</v>
      </c>
      <c r="N16" s="31">
        <v>368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2842</v>
      </c>
      <c r="AJ16" s="70"/>
    </row>
    <row r="17" spans="1:36" s="47" customFormat="1" x14ac:dyDescent="0.25">
      <c r="A17" s="46" t="s">
        <v>27</v>
      </c>
      <c r="B17" s="22">
        <f>B16*$B$8</f>
        <v>909.15</v>
      </c>
      <c r="C17" s="22">
        <f>C16*$B$8</f>
        <v>424.27</v>
      </c>
      <c r="D17" s="22">
        <f t="shared" ref="D17:AG17" si="2">D16*$B$8</f>
        <v>1212.2</v>
      </c>
      <c r="E17" s="22">
        <f t="shared" si="2"/>
        <v>137.75</v>
      </c>
      <c r="F17" s="22">
        <f t="shared" si="2"/>
        <v>765.89</v>
      </c>
      <c r="G17" s="22">
        <f t="shared" si="2"/>
        <v>628.14</v>
      </c>
      <c r="H17" s="22">
        <f t="shared" si="2"/>
        <v>2589.6999999999998</v>
      </c>
      <c r="I17" s="22">
        <f t="shared" si="2"/>
        <v>1641.98</v>
      </c>
      <c r="J17" s="22">
        <f t="shared" si="2"/>
        <v>1570.35</v>
      </c>
      <c r="K17" s="22">
        <f t="shared" si="2"/>
        <v>1889.9299999999998</v>
      </c>
      <c r="L17" s="22">
        <f t="shared" si="2"/>
        <v>0</v>
      </c>
      <c r="M17" s="22">
        <f t="shared" si="2"/>
        <v>1862.3799999999999</v>
      </c>
      <c r="N17" s="22">
        <f t="shared" si="2"/>
        <v>2027.6799999999998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15659.42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165</v>
      </c>
      <c r="C22" s="20">
        <f t="shared" ref="C22:AG23" si="5">+C16+C18+C20</f>
        <v>77</v>
      </c>
      <c r="D22" s="20">
        <f t="shared" si="5"/>
        <v>220</v>
      </c>
      <c r="E22" s="20">
        <f t="shared" si="5"/>
        <v>25</v>
      </c>
      <c r="F22" s="20">
        <f t="shared" si="5"/>
        <v>139</v>
      </c>
      <c r="G22" s="20">
        <f t="shared" si="5"/>
        <v>114</v>
      </c>
      <c r="H22" s="20">
        <f t="shared" si="5"/>
        <v>470</v>
      </c>
      <c r="I22" s="20">
        <f t="shared" si="5"/>
        <v>298</v>
      </c>
      <c r="J22" s="20">
        <f t="shared" si="5"/>
        <v>285</v>
      </c>
      <c r="K22" s="20">
        <f t="shared" si="5"/>
        <v>343</v>
      </c>
      <c r="L22" s="20">
        <f t="shared" si="5"/>
        <v>0</v>
      </c>
      <c r="M22" s="20">
        <f t="shared" si="5"/>
        <v>338</v>
      </c>
      <c r="N22" s="20">
        <f t="shared" si="5"/>
        <v>368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2842</v>
      </c>
    </row>
    <row r="23" spans="1:36" s="47" customFormat="1" x14ac:dyDescent="0.25">
      <c r="A23" s="48" t="s">
        <v>26</v>
      </c>
      <c r="B23" s="19">
        <f>+B17+B19+B21</f>
        <v>909.15</v>
      </c>
      <c r="C23" s="19">
        <f t="shared" si="5"/>
        <v>424.27</v>
      </c>
      <c r="D23" s="19">
        <f t="shared" si="5"/>
        <v>1212.2</v>
      </c>
      <c r="E23" s="19">
        <f t="shared" si="5"/>
        <v>137.75</v>
      </c>
      <c r="F23" s="19">
        <f t="shared" si="5"/>
        <v>765.89</v>
      </c>
      <c r="G23" s="19">
        <f t="shared" si="5"/>
        <v>628.14</v>
      </c>
      <c r="H23" s="19">
        <f t="shared" si="5"/>
        <v>2589.6999999999998</v>
      </c>
      <c r="I23" s="19">
        <f t="shared" si="5"/>
        <v>1641.98</v>
      </c>
      <c r="J23" s="19">
        <f t="shared" si="5"/>
        <v>1570.35</v>
      </c>
      <c r="K23" s="19">
        <f t="shared" si="5"/>
        <v>1889.9299999999998</v>
      </c>
      <c r="L23" s="19">
        <f t="shared" si="5"/>
        <v>0</v>
      </c>
      <c r="M23" s="19">
        <f t="shared" si="5"/>
        <v>1862.3799999999999</v>
      </c>
      <c r="N23" s="19">
        <f t="shared" si="5"/>
        <v>2027.6799999999998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15659.42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>
        <v>5</v>
      </c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5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29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29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5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5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29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29</v>
      </c>
    </row>
    <row r="32" spans="1:36" x14ac:dyDescent="0.25">
      <c r="A32" s="13" t="s">
        <v>34</v>
      </c>
      <c r="B32" s="36">
        <v>19.98</v>
      </c>
      <c r="C32" s="36"/>
      <c r="D32" s="36"/>
      <c r="E32" s="36"/>
      <c r="F32" s="36">
        <v>49.9</v>
      </c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69.88</v>
      </c>
    </row>
    <row r="33" spans="1:34" s="47" customFormat="1" x14ac:dyDescent="0.25">
      <c r="A33" s="46" t="s">
        <v>35</v>
      </c>
      <c r="B33" s="22">
        <f>B32*$B$8</f>
        <v>110.0898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274.94899999999996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385.03879999999992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19.98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49.9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69.88</v>
      </c>
    </row>
    <row r="39" spans="1:34" s="47" customFormat="1" x14ac:dyDescent="0.25">
      <c r="A39" s="48" t="s">
        <v>42</v>
      </c>
      <c r="B39" s="19">
        <f>+B33+B35+B37</f>
        <v>110.0898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274.94899999999996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385.03879999999992</v>
      </c>
    </row>
    <row r="40" spans="1:34" x14ac:dyDescent="0.25">
      <c r="A40" s="13" t="s">
        <v>43</v>
      </c>
      <c r="B40" s="36"/>
      <c r="C40" s="36"/>
      <c r="D40" s="36">
        <v>14.82</v>
      </c>
      <c r="E40" s="36"/>
      <c r="F40" s="36"/>
      <c r="G40" s="36"/>
      <c r="H40" s="36"/>
      <c r="I40" s="36">
        <v>22.39</v>
      </c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37.21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81.658199999999994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123.3689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205.02709999999999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14.82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22.39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37.21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81.658199999999994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123.3689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205.02709999999999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1185.96</v>
      </c>
      <c r="C49" s="44">
        <v>715.3</v>
      </c>
      <c r="D49" s="44">
        <v>1462.96</v>
      </c>
      <c r="E49" s="44">
        <v>0</v>
      </c>
      <c r="F49" s="44">
        <v>778.73</v>
      </c>
      <c r="G49" s="44">
        <v>1107.3399999999999</v>
      </c>
      <c r="H49" s="44">
        <v>1628.1</v>
      </c>
      <c r="I49" s="44">
        <v>1153.53</v>
      </c>
      <c r="J49" s="44">
        <v>1130.27</v>
      </c>
      <c r="K49" s="44"/>
      <c r="L49" s="44">
        <v>1434.63</v>
      </c>
      <c r="M49" s="45">
        <v>1182.45</v>
      </c>
      <c r="N49" s="45">
        <v>921.43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12700.7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>
        <v>233.22</v>
      </c>
      <c r="G50" s="44"/>
      <c r="H50" s="44"/>
      <c r="I50" s="44"/>
      <c r="J50" s="44"/>
      <c r="K50" s="44">
        <v>128.97</v>
      </c>
      <c r="L50" s="44">
        <v>325.89999999999998</v>
      </c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688.08999999999992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>
        <v>748.08</v>
      </c>
      <c r="C52" s="44"/>
      <c r="D52" s="44"/>
      <c r="E52" s="44">
        <v>49.73</v>
      </c>
      <c r="F52" s="44"/>
      <c r="G52" s="44"/>
      <c r="H52" s="44"/>
      <c r="I52" s="44"/>
      <c r="J52" s="44"/>
      <c r="K52" s="44">
        <v>767.2</v>
      </c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1565.0100000000002</v>
      </c>
    </row>
    <row r="53" spans="1:34" x14ac:dyDescent="0.25">
      <c r="A53" s="17" t="s">
        <v>18</v>
      </c>
      <c r="B53" s="44">
        <v>144.19</v>
      </c>
      <c r="C53" s="44">
        <v>48.37</v>
      </c>
      <c r="D53" s="44">
        <v>244.2</v>
      </c>
      <c r="E53" s="44">
        <v>21.2</v>
      </c>
      <c r="F53" s="44">
        <v>0</v>
      </c>
      <c r="G53" s="44">
        <v>114.33</v>
      </c>
      <c r="H53" s="44">
        <v>241.3</v>
      </c>
      <c r="I53" s="44">
        <v>474.73</v>
      </c>
      <c r="J53" s="44">
        <v>567.19000000000005</v>
      </c>
      <c r="K53" s="44">
        <v>293.51</v>
      </c>
      <c r="L53" s="44"/>
      <c r="M53" s="45"/>
      <c r="N53" s="45">
        <v>331.34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2480.36</v>
      </c>
    </row>
    <row r="54" spans="1:34" x14ac:dyDescent="0.25">
      <c r="A54" s="17" t="s">
        <v>114</v>
      </c>
      <c r="B54" s="44">
        <v>27</v>
      </c>
      <c r="C54" s="44"/>
      <c r="D54" s="44"/>
      <c r="E54" s="44"/>
      <c r="F54" s="44"/>
      <c r="G54" s="44"/>
      <c r="H54" s="44">
        <v>63.86</v>
      </c>
      <c r="I54" s="44">
        <v>43.1</v>
      </c>
      <c r="J54" s="44"/>
      <c r="K54" s="44">
        <v>10</v>
      </c>
      <c r="L54" s="44">
        <v>25.55</v>
      </c>
      <c r="M54" s="45"/>
      <c r="N54" s="45">
        <v>12</v>
      </c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181.51000000000002</v>
      </c>
    </row>
    <row r="55" spans="1:34" x14ac:dyDescent="0.25">
      <c r="A55" s="17" t="s">
        <v>52</v>
      </c>
      <c r="B55" s="44">
        <v>0</v>
      </c>
      <c r="C55" s="44"/>
      <c r="D55" s="44">
        <v>0</v>
      </c>
      <c r="E55" s="44">
        <v>0</v>
      </c>
      <c r="F55" s="44"/>
      <c r="G55" s="44">
        <v>412.79</v>
      </c>
      <c r="H55" s="44">
        <v>69.430000000000007</v>
      </c>
      <c r="I55" s="44">
        <v>16</v>
      </c>
      <c r="J55" s="44">
        <v>32.69</v>
      </c>
      <c r="K55" s="44"/>
      <c r="L55" s="44">
        <v>282.98</v>
      </c>
      <c r="M55" s="45">
        <v>102.68</v>
      </c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916.57000000000016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>
        <v>88.6</v>
      </c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88.6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/>
      <c r="J58" s="44"/>
      <c r="K58" s="44">
        <v>134.47999999999999</v>
      </c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134.47999999999999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3485.9698000000003</v>
      </c>
      <c r="C64" s="53">
        <f t="shared" ref="C64:AG64" si="21">+C15+C23+C31+C39+C47+C48+C49+C50+C51+C52+C53+C54+C55+C56+C57+C58+C59+C60+C61+C62+C63</f>
        <v>1327.1399999999999</v>
      </c>
      <c r="D64" s="53">
        <f t="shared" si="21"/>
        <v>3001.0182</v>
      </c>
      <c r="E64" s="53">
        <f t="shared" si="21"/>
        <v>208.67999999999998</v>
      </c>
      <c r="F64" s="53">
        <f t="shared" si="21"/>
        <v>2374.2889999999998</v>
      </c>
      <c r="G64" s="53">
        <f t="shared" si="21"/>
        <v>2301.1</v>
      </c>
      <c r="H64" s="53">
        <f t="shared" si="21"/>
        <v>4849.3899999999994</v>
      </c>
      <c r="I64" s="53">
        <f t="shared" si="21"/>
        <v>3546.2088999999996</v>
      </c>
      <c r="J64" s="53">
        <f t="shared" si="21"/>
        <v>3399</v>
      </c>
      <c r="K64" s="53">
        <f t="shared" si="21"/>
        <v>3552.1899999999996</v>
      </c>
      <c r="L64" s="53">
        <f t="shared" si="21"/>
        <v>2419.0600000000004</v>
      </c>
      <c r="M64" s="53">
        <f t="shared" si="21"/>
        <v>3223.0099999999998</v>
      </c>
      <c r="N64" s="53">
        <f t="shared" si="21"/>
        <v>3359.45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37046.505899999996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8 D</v>
      </c>
      <c r="G66" s="55" t="str">
        <f t="shared" si="22"/>
        <v>CAJA 9 D</v>
      </c>
      <c r="H66" s="55" t="str">
        <f t="shared" si="22"/>
        <v>CAJA 1 N</v>
      </c>
      <c r="I66" s="55" t="str">
        <f t="shared" si="22"/>
        <v>CAJA 2 N</v>
      </c>
      <c r="J66" s="55" t="str">
        <f t="shared" si="22"/>
        <v>CAJA 3 N</v>
      </c>
      <c r="K66" s="55" t="str">
        <f t="shared" si="22"/>
        <v>CAJA 4 N</v>
      </c>
      <c r="L66" s="55" t="str">
        <f t="shared" si="22"/>
        <v>CAJA 5 N</v>
      </c>
      <c r="M66" s="55" t="str">
        <f t="shared" si="22"/>
        <v>CAJA 8 N</v>
      </c>
      <c r="N66" s="55" t="str">
        <f t="shared" si="22"/>
        <v>CAJA 9 N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3485.35</v>
      </c>
      <c r="C67" s="57">
        <f t="shared" ref="C67:L67" si="23">C12</f>
        <v>1325.12</v>
      </c>
      <c r="D67" s="57">
        <f t="shared" si="23"/>
        <v>2973.03</v>
      </c>
      <c r="E67" s="57">
        <f t="shared" si="23"/>
        <v>197.4</v>
      </c>
      <c r="F67" s="57">
        <f t="shared" si="23"/>
        <v>2375.4699999999998</v>
      </c>
      <c r="G67" s="57">
        <f t="shared" si="23"/>
        <v>2300.5700000000002</v>
      </c>
      <c r="H67" s="57">
        <f t="shared" si="23"/>
        <v>4843.8100000000004</v>
      </c>
      <c r="I67" s="57">
        <f t="shared" si="23"/>
        <v>3524.47</v>
      </c>
      <c r="J67" s="57">
        <f t="shared" si="23"/>
        <v>3397.96</v>
      </c>
      <c r="K67" s="57">
        <f t="shared" si="23"/>
        <v>3554.92</v>
      </c>
      <c r="L67" s="57">
        <f t="shared" si="23"/>
        <v>2421.88</v>
      </c>
      <c r="M67" s="57">
        <f t="shared" si="22"/>
        <v>3219.68</v>
      </c>
      <c r="N67" s="57">
        <f t="shared" si="22"/>
        <v>3356.44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36976.1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3485.35</v>
      </c>
      <c r="C69" s="59">
        <f t="shared" ref="C69:AG69" si="25">+C67+C68</f>
        <v>1325.12</v>
      </c>
      <c r="D69" s="59">
        <f t="shared" si="25"/>
        <v>2973.03</v>
      </c>
      <c r="E69" s="59">
        <f t="shared" si="25"/>
        <v>197.4</v>
      </c>
      <c r="F69" s="59">
        <f t="shared" si="25"/>
        <v>2375.4699999999998</v>
      </c>
      <c r="G69" s="59">
        <f t="shared" si="25"/>
        <v>2300.5700000000002</v>
      </c>
      <c r="H69" s="59">
        <f t="shared" si="25"/>
        <v>4843.8100000000004</v>
      </c>
      <c r="I69" s="59">
        <f t="shared" si="25"/>
        <v>3524.47</v>
      </c>
      <c r="J69" s="59">
        <f t="shared" si="25"/>
        <v>3397.96</v>
      </c>
      <c r="K69" s="59">
        <f t="shared" si="25"/>
        <v>3554.92</v>
      </c>
      <c r="L69" s="59">
        <f t="shared" si="25"/>
        <v>2421.88</v>
      </c>
      <c r="M69" s="59">
        <f t="shared" si="25"/>
        <v>3219.68</v>
      </c>
      <c r="N69" s="59">
        <f t="shared" si="25"/>
        <v>3356.44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36976.1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0.61980000000039581</v>
      </c>
      <c r="C70" s="57">
        <f t="shared" si="26"/>
        <v>2.0199999999999818</v>
      </c>
      <c r="D70" s="57">
        <f t="shared" si="26"/>
        <v>27.988199999999779</v>
      </c>
      <c r="E70" s="57">
        <f t="shared" si="26"/>
        <v>11.279999999999973</v>
      </c>
      <c r="F70" s="57">
        <f t="shared" si="26"/>
        <v>-1.18100000000004</v>
      </c>
      <c r="G70" s="57">
        <f t="shared" si="26"/>
        <v>0.52999999999974534</v>
      </c>
      <c r="H70" s="57">
        <f t="shared" si="26"/>
        <v>5.5799999999990177</v>
      </c>
      <c r="I70" s="57">
        <f t="shared" si="26"/>
        <v>21.73889999999983</v>
      </c>
      <c r="J70" s="57">
        <f t="shared" si="26"/>
        <v>1.0399999999999636</v>
      </c>
      <c r="K70" s="57">
        <f t="shared" si="26"/>
        <v>-2.7300000000004729</v>
      </c>
      <c r="L70" s="57">
        <f t="shared" si="26"/>
        <v>-2.819999999999709</v>
      </c>
      <c r="M70" s="57">
        <f t="shared" si="26"/>
        <v>3.3299999999999272</v>
      </c>
      <c r="N70" s="57">
        <f t="shared" si="26"/>
        <v>3.0099999999997635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70.405899999998155</v>
      </c>
    </row>
    <row r="71" spans="1:34" ht="112.5" customHeight="1" x14ac:dyDescent="0.25">
      <c r="A71" s="77" t="s">
        <v>96</v>
      </c>
      <c r="B71" s="14"/>
      <c r="C71" s="14"/>
      <c r="D71" s="14" t="s">
        <v>125</v>
      </c>
      <c r="E71" s="14" t="s">
        <v>126</v>
      </c>
      <c r="F71" s="14"/>
      <c r="G71" s="14"/>
      <c r="H71" s="14"/>
      <c r="I71" s="14" t="s">
        <v>132</v>
      </c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G49" activePane="bottomRight" state="frozen"/>
      <selection pane="topRight" activeCell="B1" sqref="B1"/>
      <selection pane="bottomLeft" activeCell="A5" sqref="A5"/>
      <selection pane="bottomRight" activeCell="AH64" sqref="AH6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44737</v>
      </c>
      <c r="E6" s="2"/>
      <c r="F6" s="3"/>
      <c r="G6" s="3"/>
    </row>
    <row r="8" spans="1:36" x14ac:dyDescent="0.25">
      <c r="A8" s="1" t="s">
        <v>21</v>
      </c>
      <c r="B8" s="2">
        <v>5.51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58</v>
      </c>
      <c r="F11" s="5" t="s">
        <v>59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1834.64</v>
      </c>
      <c r="C12" s="26">
        <v>2484.56</v>
      </c>
      <c r="D12" s="26">
        <v>3542.95</v>
      </c>
      <c r="E12" s="26">
        <v>561.11</v>
      </c>
      <c r="F12" s="26">
        <v>964.09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9387.35</v>
      </c>
      <c r="AI12" s="26">
        <v>9270.16</v>
      </c>
      <c r="AJ12" s="69">
        <f>+AI12-AH12</f>
        <v>-117.19000000000051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210</v>
      </c>
      <c r="D15" s="23"/>
      <c r="E15" s="23">
        <v>76.5</v>
      </c>
      <c r="F15" s="23">
        <v>82.5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369</v>
      </c>
    </row>
    <row r="16" spans="1:36" s="32" customFormat="1" x14ac:dyDescent="0.25">
      <c r="A16" s="30" t="s">
        <v>20</v>
      </c>
      <c r="B16" s="31">
        <v>205</v>
      </c>
      <c r="C16" s="31">
        <v>195</v>
      </c>
      <c r="D16" s="31">
        <v>303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703</v>
      </c>
      <c r="AJ16" s="70"/>
    </row>
    <row r="17" spans="1:36" s="47" customFormat="1" x14ac:dyDescent="0.25">
      <c r="A17" s="46" t="s">
        <v>27</v>
      </c>
      <c r="B17" s="22">
        <f>B16*$B$8</f>
        <v>1129.55</v>
      </c>
      <c r="C17" s="22">
        <f>C16*$B$8</f>
        <v>1074.45</v>
      </c>
      <c r="D17" s="22">
        <f t="shared" ref="D17:AG17" si="2">D16*$B$8</f>
        <v>1669.53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3873.5299999999997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205</v>
      </c>
      <c r="C22" s="20">
        <f t="shared" ref="C22:AG23" si="5">+C16+C18+C20</f>
        <v>195</v>
      </c>
      <c r="D22" s="20">
        <f t="shared" si="5"/>
        <v>303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703</v>
      </c>
    </row>
    <row r="23" spans="1:36" s="47" customFormat="1" x14ac:dyDescent="0.25">
      <c r="A23" s="48" t="s">
        <v>26</v>
      </c>
      <c r="B23" s="19">
        <f>+B17+B19+B21</f>
        <v>1129.55</v>
      </c>
      <c r="C23" s="19">
        <f t="shared" si="5"/>
        <v>1074.45</v>
      </c>
      <c r="D23" s="19">
        <f t="shared" si="5"/>
        <v>1669.53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3873.5299999999997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19.489999999999998</v>
      </c>
      <c r="D32" s="36">
        <v>65.040000000000006</v>
      </c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84.53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107.38989999999998</v>
      </c>
      <c r="D33" s="22">
        <f t="shared" si="12"/>
        <v>358.37040000000002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465.76030000000003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19.489999999999998</v>
      </c>
      <c r="D38" s="20">
        <f t="shared" si="15"/>
        <v>65.040000000000006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84.53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107.38989999999998</v>
      </c>
      <c r="D39" s="19">
        <f t="shared" si="15"/>
        <v>358.37040000000002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465.76030000000003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621.04999999999995</v>
      </c>
      <c r="C49" s="44">
        <v>932.14</v>
      </c>
      <c r="D49" s="44">
        <v>1363.33</v>
      </c>
      <c r="E49" s="44">
        <v>357.55</v>
      </c>
      <c r="F49" s="44">
        <v>709.56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3983.63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91.51</v>
      </c>
      <c r="C53" s="44">
        <v>159.72999999999999</v>
      </c>
      <c r="D53" s="44">
        <v>167.22</v>
      </c>
      <c r="E53" s="44">
        <v>127.55</v>
      </c>
      <c r="F53" s="44">
        <v>91.89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637.9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14.31</v>
      </c>
      <c r="E55" s="44"/>
      <c r="F55" s="44">
        <v>81.38</v>
      </c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95.69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1842.11</v>
      </c>
      <c r="C64" s="53">
        <f t="shared" ref="C64:AG64" si="21">+C15+C23+C31+C39+C47+C48+C49+C50+C51+C52+C53+C54+C55+C56+C57+C58+C59+C60+C61+C62+C63</f>
        <v>2483.7098999999998</v>
      </c>
      <c r="D64" s="53">
        <f t="shared" si="21"/>
        <v>3572.7603999999997</v>
      </c>
      <c r="E64" s="53">
        <f t="shared" si="21"/>
        <v>561.6</v>
      </c>
      <c r="F64" s="53">
        <f t="shared" si="21"/>
        <v>965.32999999999993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9425.5102999999999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N</v>
      </c>
      <c r="F66" s="55" t="str">
        <f t="shared" si="22"/>
        <v>CAJA 4 D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1834.64</v>
      </c>
      <c r="C67" s="57">
        <f t="shared" ref="C67:L67" si="23">C12</f>
        <v>2484.56</v>
      </c>
      <c r="D67" s="57">
        <f t="shared" si="23"/>
        <v>3542.95</v>
      </c>
      <c r="E67" s="57">
        <f t="shared" si="23"/>
        <v>561.11</v>
      </c>
      <c r="F67" s="57">
        <f t="shared" si="23"/>
        <v>964.09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9387.35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1834.64</v>
      </c>
      <c r="C69" s="59">
        <f t="shared" ref="C69:AG69" si="25">+C67+C68</f>
        <v>2484.56</v>
      </c>
      <c r="D69" s="59">
        <f t="shared" si="25"/>
        <v>3542.95</v>
      </c>
      <c r="E69" s="59">
        <f t="shared" si="25"/>
        <v>561.11</v>
      </c>
      <c r="F69" s="59">
        <f t="shared" si="25"/>
        <v>964.09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9387.35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7.4699999999997999</v>
      </c>
      <c r="C70" s="57">
        <f t="shared" si="26"/>
        <v>-0.85010000000011132</v>
      </c>
      <c r="D70" s="57">
        <f t="shared" si="26"/>
        <v>29.810399999999845</v>
      </c>
      <c r="E70" s="57">
        <f t="shared" si="26"/>
        <v>0.49000000000000909</v>
      </c>
      <c r="F70" s="57">
        <f t="shared" si="26"/>
        <v>1.2399999999998954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38.160299999999438</v>
      </c>
    </row>
    <row r="71" spans="1:34" ht="95.25" customHeight="1" x14ac:dyDescent="0.25">
      <c r="A71" s="77" t="s">
        <v>96</v>
      </c>
      <c r="B71" s="14" t="s">
        <v>123</v>
      </c>
      <c r="C71" s="14"/>
      <c r="D71" s="14" t="s">
        <v>124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54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4420.84</v>
      </c>
      <c r="C12" s="26">
        <v>5797.62</v>
      </c>
      <c r="D12" s="26">
        <v>3427.48</v>
      </c>
      <c r="E12" s="26">
        <v>407.01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14052.949999999999</v>
      </c>
      <c r="AI12" s="26">
        <v>13942.38</v>
      </c>
      <c r="AJ12" s="69">
        <f>+AI12-AH12</f>
        <v>-110.56999999999971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143.5</v>
      </c>
      <c r="C15" s="23">
        <v>392</v>
      </c>
      <c r="D15" s="23">
        <v>572.5</v>
      </c>
      <c r="E15" s="23">
        <v>207.5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1315.5</v>
      </c>
    </row>
    <row r="16" spans="1:36" s="32" customFormat="1" x14ac:dyDescent="0.25">
      <c r="A16" s="30" t="s">
        <v>20</v>
      </c>
      <c r="B16" s="31">
        <v>362</v>
      </c>
      <c r="C16" s="31">
        <v>447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809</v>
      </c>
      <c r="AJ16" s="70"/>
    </row>
    <row r="17" spans="1:36" s="47" customFormat="1" x14ac:dyDescent="0.25">
      <c r="A17" s="46" t="s">
        <v>27</v>
      </c>
      <c r="B17" s="22">
        <f>B16*$B$8</f>
        <v>1994.62</v>
      </c>
      <c r="C17" s="22">
        <f>C16*$B$8</f>
        <v>2462.9699999999998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4457.59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362</v>
      </c>
      <c r="C22" s="20">
        <f t="shared" ref="C22:AG23" si="5">+C16+C18+C20</f>
        <v>447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809</v>
      </c>
    </row>
    <row r="23" spans="1:36" s="47" customFormat="1" x14ac:dyDescent="0.25">
      <c r="A23" s="48" t="s">
        <v>26</v>
      </c>
      <c r="B23" s="19">
        <f>+B17+B19+B21</f>
        <v>1994.62</v>
      </c>
      <c r="C23" s="19">
        <f t="shared" si="5"/>
        <v>2462.9699999999998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4457.59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1328.7</v>
      </c>
      <c r="C49" s="44">
        <v>2039.46</v>
      </c>
      <c r="D49" s="44">
        <v>1991.35</v>
      </c>
      <c r="E49" s="44">
        <v>55.29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5414.8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963.3</v>
      </c>
      <c r="C53" s="44">
        <v>886.47</v>
      </c>
      <c r="D53" s="44">
        <v>812.74</v>
      </c>
      <c r="E53" s="44">
        <v>145.15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2807.6600000000003</v>
      </c>
    </row>
    <row r="54" spans="1:34" x14ac:dyDescent="0.25">
      <c r="A54" s="17" t="s">
        <v>114</v>
      </c>
      <c r="B54" s="44"/>
      <c r="C54" s="44"/>
      <c r="D54" s="44">
        <v>21.82</v>
      </c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21.82</v>
      </c>
    </row>
    <row r="55" spans="1:34" x14ac:dyDescent="0.25">
      <c r="A55" s="17" t="s">
        <v>52</v>
      </c>
      <c r="B55" s="44">
        <v>5.51</v>
      </c>
      <c r="C55" s="44">
        <v>20.55</v>
      </c>
      <c r="D55" s="44">
        <v>30.87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56.930000000000007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4435.63</v>
      </c>
      <c r="C64" s="53">
        <f t="shared" ref="C64:AG64" si="21">+C15+C23+C31+C39+C47+C48+C49+C50+C51+C52+C53+C54+C55+C56+C57+C58+C59+C60+C61+C62+C63</f>
        <v>5801.4500000000007</v>
      </c>
      <c r="D64" s="53">
        <f t="shared" si="21"/>
        <v>3429.28</v>
      </c>
      <c r="E64" s="53">
        <f t="shared" si="21"/>
        <v>407.94000000000005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14074.300000000003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N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4420.84</v>
      </c>
      <c r="C67" s="57">
        <f t="shared" ref="C67:L67" si="23">C12</f>
        <v>5797.62</v>
      </c>
      <c r="D67" s="57">
        <f t="shared" si="23"/>
        <v>3427.48</v>
      </c>
      <c r="E67" s="57">
        <f t="shared" si="23"/>
        <v>407.01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14052.949999999999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4420.84</v>
      </c>
      <c r="C69" s="59">
        <f t="shared" ref="C69:AG69" si="25">+C67+C68</f>
        <v>5797.62</v>
      </c>
      <c r="D69" s="59">
        <f t="shared" si="25"/>
        <v>3427.48</v>
      </c>
      <c r="E69" s="59">
        <f t="shared" si="25"/>
        <v>407.01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14052.949999999999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14.789999999999964</v>
      </c>
      <c r="C70" s="57">
        <f t="shared" si="26"/>
        <v>3.8300000000008367</v>
      </c>
      <c r="D70" s="57">
        <f t="shared" si="26"/>
        <v>1.8000000000001819</v>
      </c>
      <c r="E70" s="57">
        <f t="shared" si="26"/>
        <v>0.93000000000006366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21.350000000001046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I64" sqref="AI6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699.78</v>
      </c>
      <c r="C12" s="26">
        <v>2141.5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2841.2799999999997</v>
      </c>
      <c r="AI12" s="26">
        <v>2820.04</v>
      </c>
      <c r="AJ12" s="69">
        <f>+AI12-AH12</f>
        <v>-21.239999999999782</v>
      </c>
    </row>
    <row r="13" spans="1:36" ht="19.5" customHeight="1" x14ac:dyDescent="0.25">
      <c r="A13" s="25" t="s">
        <v>117</v>
      </c>
      <c r="B13" s="26">
        <v>0</v>
      </c>
      <c r="C13" s="26">
        <v>12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12</v>
      </c>
      <c r="AI13" s="26"/>
      <c r="AJ13" s="69">
        <f>+AI13-AH13</f>
        <v>-12</v>
      </c>
    </row>
    <row r="14" spans="1:36" ht="19.5" customHeight="1" x14ac:dyDescent="0.25">
      <c r="A14" s="25" t="s">
        <v>118</v>
      </c>
      <c r="B14" s="26">
        <v>24</v>
      </c>
      <c r="C14" s="26">
        <v>12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36</v>
      </c>
      <c r="AI14" s="26"/>
      <c r="AJ14" s="69">
        <f>+AI14-AH14</f>
        <v>-36</v>
      </c>
    </row>
    <row r="15" spans="1:36" x14ac:dyDescent="0.25">
      <c r="A15" s="13" t="s">
        <v>0</v>
      </c>
      <c r="B15" s="23">
        <v>13</v>
      </c>
      <c r="C15" s="23">
        <v>111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124</v>
      </c>
    </row>
    <row r="16" spans="1:36" s="32" customFormat="1" x14ac:dyDescent="0.25">
      <c r="A16" s="30" t="s">
        <v>20</v>
      </c>
      <c r="B16" s="31">
        <v>23</v>
      </c>
      <c r="C16" s="31">
        <v>114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137</v>
      </c>
      <c r="AJ16" s="70"/>
    </row>
    <row r="17" spans="1:36" s="47" customFormat="1" x14ac:dyDescent="0.25">
      <c r="A17" s="46" t="s">
        <v>27</v>
      </c>
      <c r="B17" s="22">
        <f>B16*$B$8</f>
        <v>126.72999999999999</v>
      </c>
      <c r="C17" s="22">
        <f>C16*$B$8</f>
        <v>628.14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754.87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23</v>
      </c>
      <c r="C22" s="20">
        <f t="shared" ref="C22:AG23" si="5">+C16+C18+C20</f>
        <v>114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137</v>
      </c>
    </row>
    <row r="23" spans="1:36" s="47" customFormat="1" x14ac:dyDescent="0.25">
      <c r="A23" s="48" t="s">
        <v>26</v>
      </c>
      <c r="B23" s="19">
        <f>+B17+B19+B21</f>
        <v>126.72999999999999</v>
      </c>
      <c r="C23" s="19">
        <f t="shared" si="5"/>
        <v>628.14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754.87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523.83000000000004</v>
      </c>
      <c r="C49" s="44">
        <v>1313.35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1837.1799999999998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62.39</v>
      </c>
      <c r="C53" s="44">
        <v>87.88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150.26999999999998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26.11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26.11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725.95</v>
      </c>
      <c r="C64" s="53">
        <f t="shared" ref="C64:AG64" si="21">+C15+C23+C31+C39+C47+C48+C49+C50+C51+C52+C53+C54+C55+C56+C57+C58+C59+C60+C61+C62+C63</f>
        <v>2166.48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2892.4300000000003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699.78</v>
      </c>
      <c r="C67" s="57">
        <f t="shared" ref="C67:L67" si="23">C12</f>
        <v>2141.5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2841.2799999999997</v>
      </c>
    </row>
    <row r="68" spans="1:34" s="47" customFormat="1" x14ac:dyDescent="0.25">
      <c r="A68" s="58" t="s">
        <v>93</v>
      </c>
      <c r="B68" s="59">
        <f t="shared" ref="B68:AG68" si="24">+B13+B14</f>
        <v>24</v>
      </c>
      <c r="C68" s="59">
        <f t="shared" si="24"/>
        <v>24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48</v>
      </c>
    </row>
    <row r="69" spans="1:34" s="47" customFormat="1" x14ac:dyDescent="0.25">
      <c r="A69" s="58" t="s">
        <v>94</v>
      </c>
      <c r="B69" s="59">
        <f>+B67+B68</f>
        <v>723.78</v>
      </c>
      <c r="C69" s="59">
        <f t="shared" ref="C69:AG69" si="25">+C67+C68</f>
        <v>2165.5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2889.2799999999997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2.1700000000000728</v>
      </c>
      <c r="C70" s="57">
        <f t="shared" si="26"/>
        <v>0.98000000000001819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3.1500000000000909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3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44737</v>
      </c>
      <c r="D6" s="12" t="s">
        <v>13</v>
      </c>
      <c r="E6" s="2"/>
      <c r="F6" s="3"/>
      <c r="G6" s="3"/>
    </row>
    <row r="7" spans="1:36" x14ac:dyDescent="0.25">
      <c r="B7" s="12">
        <v>0</v>
      </c>
    </row>
    <row r="8" spans="1:36" x14ac:dyDescent="0.25">
      <c r="A8" s="1" t="s">
        <v>21</v>
      </c>
      <c r="B8" s="2">
        <v>5.51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592.42999999999995</v>
      </c>
      <c r="C12" s="26">
        <v>138.19</v>
      </c>
      <c r="D12" s="26">
        <v>5080.6000000000004</v>
      </c>
      <c r="E12" s="26">
        <v>631.04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6442.26</v>
      </c>
      <c r="AI12" s="26">
        <v>6442.26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>
        <v>60</v>
      </c>
      <c r="C16" s="31">
        <v>9</v>
      </c>
      <c r="D16" s="31">
        <v>466</v>
      </c>
      <c r="E16" s="31">
        <v>77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612</v>
      </c>
      <c r="AJ16" s="70"/>
    </row>
    <row r="17" spans="1:36" s="47" customFormat="1" x14ac:dyDescent="0.25">
      <c r="A17" s="46" t="s">
        <v>27</v>
      </c>
      <c r="B17" s="22">
        <f>B16*$B$8</f>
        <v>330.59999999999997</v>
      </c>
      <c r="C17" s="22">
        <f>C16*$B$8</f>
        <v>49.589999999999996</v>
      </c>
      <c r="D17" s="22">
        <f t="shared" ref="D17:AG17" si="2">D16*$B$8</f>
        <v>2567.66</v>
      </c>
      <c r="E17" s="22">
        <f t="shared" si="2"/>
        <v>424.27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3372.12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60</v>
      </c>
      <c r="C22" s="20">
        <f t="shared" ref="C22:AG23" si="5">+C16+C18+C20</f>
        <v>9</v>
      </c>
      <c r="D22" s="20">
        <f t="shared" si="5"/>
        <v>466</v>
      </c>
      <c r="E22" s="20">
        <f t="shared" si="5"/>
        <v>77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612</v>
      </c>
    </row>
    <row r="23" spans="1:36" s="47" customFormat="1" x14ac:dyDescent="0.25">
      <c r="A23" s="48" t="s">
        <v>26</v>
      </c>
      <c r="B23" s="19">
        <f>+B17+B19+B21</f>
        <v>330.59999999999997</v>
      </c>
      <c r="C23" s="19">
        <f t="shared" si="5"/>
        <v>49.589999999999996</v>
      </c>
      <c r="D23" s="19">
        <f t="shared" si="5"/>
        <v>2567.66</v>
      </c>
      <c r="E23" s="19">
        <f t="shared" si="5"/>
        <v>424.27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3372.12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264.7</v>
      </c>
      <c r="C49" s="44">
        <v>88.6</v>
      </c>
      <c r="D49" s="44">
        <v>2233.64</v>
      </c>
      <c r="E49" s="44">
        <v>211.24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2798.1799999999994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6.89</v>
      </c>
      <c r="C53" s="44"/>
      <c r="D53" s="44">
        <v>195.61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202.5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72.22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72.22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602.18999999999994</v>
      </c>
      <c r="C64" s="53">
        <f t="shared" ref="C64:AG64" si="21">+C15+C23+C31+C39+C47+C48+C49+C50+C51+C52+C53+C54+C55+C56+C57+C58+C59+C60+C61+C62+C63</f>
        <v>138.19</v>
      </c>
      <c r="D64" s="53">
        <f t="shared" si="21"/>
        <v>5069.1299999999992</v>
      </c>
      <c r="E64" s="53">
        <f t="shared" si="21"/>
        <v>635.51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6445.0199999999995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592.42999999999995</v>
      </c>
      <c r="C67" s="57">
        <f t="shared" ref="C67:L67" si="23">C12</f>
        <v>138.19</v>
      </c>
      <c r="D67" s="57">
        <f t="shared" si="23"/>
        <v>5080.6000000000004</v>
      </c>
      <c r="E67" s="57">
        <f t="shared" si="23"/>
        <v>631.04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6442.26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592.42999999999995</v>
      </c>
      <c r="C69" s="59">
        <f t="shared" ref="C69:AG69" si="25">+C67+C68</f>
        <v>138.19</v>
      </c>
      <c r="D69" s="59">
        <f t="shared" si="25"/>
        <v>5080.6000000000004</v>
      </c>
      <c r="E69" s="59">
        <f t="shared" si="25"/>
        <v>631.04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6442.26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9.7599999999999909</v>
      </c>
      <c r="C70" s="57">
        <f t="shared" si="26"/>
        <v>0</v>
      </c>
      <c r="D70" s="57">
        <f t="shared" si="26"/>
        <v>-11.470000000001164</v>
      </c>
      <c r="E70" s="57">
        <f t="shared" si="26"/>
        <v>4.4700000000000273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2.759999999998854</v>
      </c>
    </row>
    <row r="71" spans="1:34" ht="96" customHeight="1" x14ac:dyDescent="0.25">
      <c r="A71" s="77" t="s">
        <v>96</v>
      </c>
      <c r="B71" s="14" t="s">
        <v>133</v>
      </c>
      <c r="C71" s="14"/>
      <c r="D71" s="14" t="s">
        <v>134</v>
      </c>
      <c r="E71" s="14" t="s">
        <v>123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D72" s="12" t="s">
        <v>135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60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2925.59</v>
      </c>
      <c r="C12" s="26">
        <v>2628.23</v>
      </c>
      <c r="D12" s="26">
        <v>2434.87</v>
      </c>
      <c r="E12" s="26">
        <v>3274.07</v>
      </c>
      <c r="F12" s="26">
        <v>4328.21</v>
      </c>
      <c r="G12" s="26">
        <v>3859.36</v>
      </c>
      <c r="H12" s="26">
        <v>2363.9699999999998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21814.300000000003</v>
      </c>
      <c r="AI12" s="26">
        <v>21579.42</v>
      </c>
      <c r="AJ12" s="69">
        <f>+AI12-AH12</f>
        <v>-234.88000000000466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302.5</v>
      </c>
      <c r="C15" s="23">
        <v>269.5</v>
      </c>
      <c r="D15" s="23">
        <v>204</v>
      </c>
      <c r="E15" s="23">
        <v>237</v>
      </c>
      <c r="F15" s="23">
        <v>220</v>
      </c>
      <c r="G15" s="23">
        <v>139</v>
      </c>
      <c r="H15" s="23">
        <v>659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2031</v>
      </c>
    </row>
    <row r="16" spans="1:36" s="32" customFormat="1" x14ac:dyDescent="0.25">
      <c r="A16" s="30" t="s">
        <v>20</v>
      </c>
      <c r="B16" s="31">
        <v>105</v>
      </c>
      <c r="C16" s="31">
        <v>239</v>
      </c>
      <c r="D16" s="31">
        <v>238</v>
      </c>
      <c r="E16" s="31">
        <v>274</v>
      </c>
      <c r="F16" s="31">
        <v>349</v>
      </c>
      <c r="G16" s="31">
        <v>364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1569</v>
      </c>
      <c r="AJ16" s="70"/>
    </row>
    <row r="17" spans="1:36" s="47" customFormat="1" x14ac:dyDescent="0.25">
      <c r="A17" s="46" t="s">
        <v>27</v>
      </c>
      <c r="B17" s="22">
        <f>B16*$B$8</f>
        <v>578.54999999999995</v>
      </c>
      <c r="C17" s="22">
        <f>C16*$B$8</f>
        <v>1316.8899999999999</v>
      </c>
      <c r="D17" s="22">
        <f t="shared" ref="D17:AG17" si="2">D16*$B$8</f>
        <v>1311.3799999999999</v>
      </c>
      <c r="E17" s="22">
        <f t="shared" si="2"/>
        <v>1509.74</v>
      </c>
      <c r="F17" s="22">
        <f t="shared" si="2"/>
        <v>1922.99</v>
      </c>
      <c r="G17" s="22">
        <f t="shared" si="2"/>
        <v>2005.6399999999999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8645.1899999999987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105</v>
      </c>
      <c r="C22" s="20">
        <f t="shared" ref="C22:AG23" si="5">+C16+C18+C20</f>
        <v>239</v>
      </c>
      <c r="D22" s="20">
        <f t="shared" si="5"/>
        <v>238</v>
      </c>
      <c r="E22" s="20">
        <f t="shared" si="5"/>
        <v>274</v>
      </c>
      <c r="F22" s="20">
        <f t="shared" si="5"/>
        <v>349</v>
      </c>
      <c r="G22" s="20">
        <f t="shared" si="5"/>
        <v>364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1569</v>
      </c>
    </row>
    <row r="23" spans="1:36" s="47" customFormat="1" x14ac:dyDescent="0.25">
      <c r="A23" s="48" t="s">
        <v>26</v>
      </c>
      <c r="B23" s="19">
        <f>+B17+B19+B21</f>
        <v>578.54999999999995</v>
      </c>
      <c r="C23" s="19">
        <f t="shared" si="5"/>
        <v>1316.8899999999999</v>
      </c>
      <c r="D23" s="19">
        <f t="shared" si="5"/>
        <v>1311.3799999999999</v>
      </c>
      <c r="E23" s="19">
        <f t="shared" si="5"/>
        <v>1509.74</v>
      </c>
      <c r="F23" s="19">
        <f t="shared" si="5"/>
        <v>1922.99</v>
      </c>
      <c r="G23" s="19">
        <f t="shared" si="5"/>
        <v>2005.6399999999999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8645.1899999999987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1909.59</v>
      </c>
      <c r="C49" s="44">
        <v>788.82</v>
      </c>
      <c r="D49" s="44"/>
      <c r="E49" s="44"/>
      <c r="F49" s="44"/>
      <c r="G49" s="44"/>
      <c r="H49" s="44">
        <v>1644.4</v>
      </c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4342.8099999999995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741.52</v>
      </c>
      <c r="E52" s="44">
        <v>801.61</v>
      </c>
      <c r="F52" s="44">
        <v>1889.25</v>
      </c>
      <c r="G52" s="44">
        <v>1636.8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5069.18</v>
      </c>
    </row>
    <row r="53" spans="1:34" x14ac:dyDescent="0.25">
      <c r="A53" s="17" t="s">
        <v>18</v>
      </c>
      <c r="B53" s="44">
        <v>137.35</v>
      </c>
      <c r="C53" s="44">
        <v>258.72000000000003</v>
      </c>
      <c r="D53" s="44">
        <v>185.97</v>
      </c>
      <c r="E53" s="44">
        <v>449.14</v>
      </c>
      <c r="F53" s="44">
        <v>295.70999999999998</v>
      </c>
      <c r="G53" s="44">
        <v>84.77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1411.66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>
        <v>59.84</v>
      </c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59.84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>
        <v>291.77</v>
      </c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291.77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2927.99</v>
      </c>
      <c r="C64" s="53">
        <f t="shared" ref="C64:AG64" si="21">+C15+C23+C31+C39+C47+C48+C49+C50+C51+C52+C53+C54+C55+C56+C57+C58+C59+C60+C61+C62+C63</f>
        <v>2633.9300000000003</v>
      </c>
      <c r="D64" s="53">
        <f t="shared" si="21"/>
        <v>2442.8699999999994</v>
      </c>
      <c r="E64" s="53">
        <f t="shared" si="21"/>
        <v>3289.2599999999998</v>
      </c>
      <c r="F64" s="53">
        <f t="shared" si="21"/>
        <v>4327.95</v>
      </c>
      <c r="G64" s="53">
        <f t="shared" si="21"/>
        <v>3866.2099999999996</v>
      </c>
      <c r="H64" s="53">
        <f t="shared" si="21"/>
        <v>2363.2400000000002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21851.45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N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2925.59</v>
      </c>
      <c r="C67" s="57">
        <f t="shared" ref="C67:L67" si="23">C12</f>
        <v>2628.23</v>
      </c>
      <c r="D67" s="57">
        <f t="shared" si="23"/>
        <v>2434.87</v>
      </c>
      <c r="E67" s="57">
        <f t="shared" si="23"/>
        <v>3274.07</v>
      </c>
      <c r="F67" s="57">
        <f t="shared" si="23"/>
        <v>4328.21</v>
      </c>
      <c r="G67" s="57">
        <f t="shared" si="23"/>
        <v>3859.36</v>
      </c>
      <c r="H67" s="57">
        <f t="shared" si="23"/>
        <v>2363.9699999999998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21814.300000000003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2925.59</v>
      </c>
      <c r="C69" s="59">
        <f t="shared" ref="C69:AG69" si="25">+C67+C68</f>
        <v>2628.23</v>
      </c>
      <c r="D69" s="59">
        <f t="shared" si="25"/>
        <v>2434.87</v>
      </c>
      <c r="E69" s="59">
        <f t="shared" si="25"/>
        <v>3274.07</v>
      </c>
      <c r="F69" s="59">
        <f t="shared" si="25"/>
        <v>4328.21</v>
      </c>
      <c r="G69" s="59">
        <f t="shared" si="25"/>
        <v>3859.36</v>
      </c>
      <c r="H69" s="59">
        <f t="shared" si="25"/>
        <v>2363.9699999999998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21814.300000000003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2.3999999999996362</v>
      </c>
      <c r="C70" s="57">
        <f t="shared" si="26"/>
        <v>5.7000000000002728</v>
      </c>
      <c r="D70" s="57">
        <f t="shared" si="26"/>
        <v>7.9999999999995453</v>
      </c>
      <c r="E70" s="57">
        <f t="shared" si="26"/>
        <v>15.1899999999996</v>
      </c>
      <c r="F70" s="57">
        <f t="shared" si="26"/>
        <v>-0.26000000000021828</v>
      </c>
      <c r="G70" s="57">
        <f t="shared" si="26"/>
        <v>6.8499999999994543</v>
      </c>
      <c r="H70" s="57">
        <f t="shared" si="26"/>
        <v>-0.72999999999956344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37.149999999998727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2022-06-28T15:27:48Z</dcterms:modified>
</cp:coreProperties>
</file>