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C64" i="149" l="1"/>
  <c r="AC70" i="149" s="1"/>
  <c r="U64" i="149"/>
  <c r="U70" i="149" s="1"/>
  <c r="M64" i="149"/>
  <c r="M70" i="149" s="1"/>
  <c r="AH23" i="149"/>
  <c r="F11" i="145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E64" i="149"/>
  <c r="E70" i="149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L39" i="146"/>
  <c r="P39" i="146"/>
  <c r="X39" i="146"/>
  <c r="AF39" i="146"/>
  <c r="I47" i="146"/>
  <c r="Q47" i="146"/>
  <c r="U47" i="146"/>
  <c r="AC47" i="146"/>
  <c r="H39" i="146"/>
  <c r="T39" i="146"/>
  <c r="AB39" i="146"/>
  <c r="E47" i="146"/>
  <c r="M47" i="146"/>
  <c r="Y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V39" i="40" s="1"/>
  <c r="W33" i="40"/>
  <c r="X33" i="40"/>
  <c r="X39" i="40" s="1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69" i="40"/>
  <c r="AC69" i="40"/>
  <c r="Y69" i="40"/>
  <c r="U69" i="40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F64" i="40"/>
  <c r="AE64" i="40"/>
  <c r="AE70" i="40" s="1"/>
  <c r="T64" i="40"/>
  <c r="T70" i="40" s="1"/>
  <c r="D69" i="40"/>
  <c r="AF70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K23" i="40" l="1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<sst xmlns="http://schemas.openxmlformats.org/spreadsheetml/2006/main" count="747" uniqueCount="134">
  <si>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</si>
  <si>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</si>
  <si>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</si>
  <si>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</si>
  <si>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</si>
  <si>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</si>
  <si>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</si>
  <si>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</si>
  <si>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</si>
  <si>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</si>
  <si>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</si>
  <si>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</si>
  <si>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</si>
  <si>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</si>
  <si>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</si>
  <si>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</si>
  <si>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</si>
  <si>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</si>
  <si>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</si>
  <si>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</si>
  <si>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</si>
  <si>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</si>
  <si>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</si>
  <si>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</si>
  <si>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</si>
  <si>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</si>
  <si>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</si>
  <si>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</si>
  <si>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</si>
  <si>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</si>
  <si>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</si>
  <si>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</si>
  <si>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</si>
  <si>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</si>
  <si>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</si>
  <si>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</si>
  <si>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</si>
  <si>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</si>
  <si>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</si>
  <si>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</si>
  <si>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</si>
  <si>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</si>
  <si>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</si>
  <si>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</si>
  <si>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</si>
  <si>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</si>
  <si>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</si>
  <si>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</si>
  <si>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</si>
  <si>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</si>
  <si>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</si>
  <si>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</si>
  <si>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</si>
  <si>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</si>
  <si>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</si>
  <si>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</si>
  <si>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</si>
  <si>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</si>
  <si>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</si>
  <si>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</si>
  <si>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</si>
  <si>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</si>
  <si>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</si>
  <si>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</si>
  <si>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</si>
  <si>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</si>
  <si>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</si>
  <si>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</si>
  <si>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</si>
  <si>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</si>
  <si>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</si>
  <si>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</si>
  <si>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</si>
  <si>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</si>
  <si>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</si>
  <si>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</si>
  <si>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</si>
  <si>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</si>
  <si>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</si>
  <si>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</si>
  <si>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</si>
  <si>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</si>
  <si>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</si>
  <si>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</si>
  <si>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</si>
  <si>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</si>
  <si>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</si>
  <si>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</si>
  <si>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</si>
  <si>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</si>
  <si>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</si>
  <si>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</si>
  <si>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</si>
  <si>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</si>
  <si>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</si>
  <si>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</si>
  <si>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</si>
  <si>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</si>
  <si>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</si>
  <si>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</si>
  <si>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</si>
  <si>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</si>
  <si>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</si>
  <si>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</si>
  <si>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</si>
  <si>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</si>
  <si>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</si>
  <si>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</si>
  <si>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</si>
  <si>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</si>
  <si>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</si>
  <si>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</si>
  <si>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</si>
  <si>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</si>
  <si>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</si>
  <si>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</si>
  <si>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</si>
  <si>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</si>
  <si>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</si>
  <si>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</si>
  <si>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</si>
  <si>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</si>
  <si>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</si>
  <si>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4.00</t>
  </si>
  <si>
    <t>R/F 5.00</t>
  </si>
  <si>
    <t>0.15$ MAL REGISTRO.</t>
  </si>
  <si>
    <t>R/F 101.50</t>
  </si>
  <si>
    <t>R/F 33.40</t>
  </si>
  <si>
    <t xml:space="preserve">SOBRANTE ES </t>
  </si>
  <si>
    <t>FALTANTE EN CAJA02 T.</t>
  </si>
  <si>
    <t>R/F 29.50</t>
  </si>
  <si>
    <t>R/F 77.50</t>
  </si>
  <si>
    <t>NOTA A CREDITO 3$.</t>
  </si>
  <si>
    <t>MAL REGISTRO 1$.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</si>
</sst>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71567.86</v>
      </c>
      <c r="C2" s="43">
        <f>MODELO!AH12</f>
        <v>33374.020000000004</v>
      </c>
      <c r="D2" s="43">
        <f>EXQUISITECES!AH12</f>
        <v>13237.15</v>
      </c>
      <c r="E2" s="43">
        <f>HOYADA!AH12</f>
        <v>11673.43</v>
      </c>
      <c r="F2" s="43">
        <f>FARMASTOP!AH12</f>
        <v>2324.29</v>
      </c>
      <c r="G2" s="43">
        <f>BOCAS!AH12</f>
        <v>5935.37</v>
      </c>
      <c r="H2" s="43">
        <f>LAGUNETICA!AH12</f>
        <v>0</v>
      </c>
      <c r="I2" s="43">
        <f>SANANTONIO!AH12</f>
        <v>0</v>
      </c>
      <c r="J2" s="43">
        <f>SUM(B2:I2)</f>
        <v>138112.12</v>
      </c>
    </row>
    <row r="3" spans="1:10" x14ac:dyDescent="0.25">
      <c r="A3" s="46" t="s">
        <v>0</v>
      </c>
      <c r="B3" s="43">
        <f>AUTOMERCADO!AH15</f>
        <v>2040.2</v>
      </c>
      <c r="C3" s="43">
        <f>MODELO!AH15</f>
        <v>1382</v>
      </c>
      <c r="D3" s="43">
        <f>EXQUISITECES!AH15</f>
        <v>958.8</v>
      </c>
      <c r="E3" s="43">
        <f>HOYADA!AH15</f>
        <v>1428.5</v>
      </c>
      <c r="F3" s="43">
        <f>FARMASTOP!AH15</f>
        <v>75</v>
      </c>
      <c r="G3" s="43">
        <f>BOCAS!AH15</f>
        <v>253.5</v>
      </c>
      <c r="H3" s="43">
        <f>LAGUNETICA!AH15</f>
        <v>0</v>
      </c>
      <c r="I3" s="43">
        <f>SANANTONIO!AH15</f>
        <v>0</v>
      </c>
      <c r="J3" s="43">
        <f t="shared" ref="J3:J52" si="0">SUM(B3:I3)</f>
        <v>6138</v>
      </c>
    </row>
    <row r="4" spans="1:10" x14ac:dyDescent="0.25">
      <c r="A4" s="73" t="s">
        <v>20</v>
      </c>
      <c r="B4" s="43">
        <f>AUTOMERCADO!AH16</f>
        <v>6204</v>
      </c>
      <c r="C4" s="43">
        <f>MODELO!AH16</f>
        <v>2729</v>
      </c>
      <c r="D4" s="43">
        <f>EXQUISITECES!AH16</f>
        <v>1091</v>
      </c>
      <c r="E4" s="43">
        <f>HOYADA!AH16</f>
        <v>709</v>
      </c>
      <c r="F4" s="43">
        <f>FARMASTOP!AH16</f>
        <v>187</v>
      </c>
      <c r="G4" s="43">
        <f>BOCAS!AH16</f>
        <v>683</v>
      </c>
      <c r="H4" s="43">
        <f>LAGUNETICA!AH16</f>
        <v>0</v>
      </c>
      <c r="I4" s="43">
        <f>SANANTONIO!AH16</f>
        <v>0</v>
      </c>
      <c r="J4" s="43">
        <f t="shared" si="0"/>
        <v>11603</v>
      </c>
    </row>
    <row r="5" spans="1:10" x14ac:dyDescent="0.25">
      <c r="A5" s="46" t="s">
        <v>27</v>
      </c>
      <c r="B5" s="43">
        <f>AUTOMERCADO!AH17</f>
        <v>34184.04</v>
      </c>
      <c r="C5" s="43">
        <f>MODELO!AH17</f>
        <v>15036.789999999999</v>
      </c>
      <c r="D5" s="43">
        <f>EXQUISITECES!AH17</f>
        <v>6011.41</v>
      </c>
      <c r="E5" s="43">
        <f>HOYADA!AH17</f>
        <v>3906.59</v>
      </c>
      <c r="F5" s="43">
        <f>FARMASTOP!AH17</f>
        <v>1030.3699999999999</v>
      </c>
      <c r="G5" s="43">
        <f>BOCAS!AH17</f>
        <v>3763.33</v>
      </c>
      <c r="H5" s="43">
        <f>LAGUNETICA!AH17</f>
        <v>0</v>
      </c>
      <c r="I5" s="43">
        <f>SANANTONIO!AH17</f>
        <v>0</v>
      </c>
      <c r="J5" s="43">
        <f t="shared" si="0"/>
        <v>63932.530000000006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6204</v>
      </c>
      <c r="C10" s="43">
        <f>MODELO!AH22</f>
        <v>2729</v>
      </c>
      <c r="D10" s="43">
        <f>EXQUISITECES!AH22</f>
        <v>1091</v>
      </c>
      <c r="E10" s="43">
        <f>HOYADA!AH22</f>
        <v>709</v>
      </c>
      <c r="F10" s="43">
        <f>FARMASTOP!AH22</f>
        <v>187</v>
      </c>
      <c r="G10" s="43">
        <f>BOCAS!AH22</f>
        <v>683</v>
      </c>
      <c r="H10" s="43">
        <f>LAGUNETICA!AH22</f>
        <v>0</v>
      </c>
      <c r="I10" s="43">
        <f>SANANTONIO!AH22</f>
        <v>0</v>
      </c>
      <c r="J10" s="43">
        <f t="shared" si="0"/>
        <v>11603</v>
      </c>
    </row>
    <row r="11" spans="1:10" x14ac:dyDescent="0.25">
      <c r="A11" s="48" t="s">
        <v>26</v>
      </c>
      <c r="B11" s="43">
        <f>AUTOMERCADO!AH23</f>
        <v>34184.04</v>
      </c>
      <c r="C11" s="43">
        <f>MODELO!AH23</f>
        <v>15036.789999999999</v>
      </c>
      <c r="D11" s="43">
        <f>EXQUISITECES!AH23</f>
        <v>6011.41</v>
      </c>
      <c r="E11" s="43">
        <f>HOYADA!AH23</f>
        <v>3906.59</v>
      </c>
      <c r="F11" s="43">
        <f>FARMASTOP!AH23</f>
        <v>1030.3699999999999</v>
      </c>
      <c r="G11" s="43">
        <f>BOCAS!AH23</f>
        <v>3763.33</v>
      </c>
      <c r="H11" s="43">
        <f>LAGUNETICA!AH23</f>
        <v>0</v>
      </c>
      <c r="I11" s="43">
        <f>SANANTONIO!AH23</f>
        <v>0</v>
      </c>
      <c r="J11" s="43">
        <f t="shared" si="0"/>
        <v>63932.530000000006</v>
      </c>
    </row>
    <row r="12" spans="1:10" x14ac:dyDescent="0.25">
      <c r="A12" s="46" t="s">
        <v>28</v>
      </c>
      <c r="B12" s="43">
        <f>AUTOMERCADO!AH24</f>
        <v>27</v>
      </c>
      <c r="C12" s="43">
        <f>MODELO!AH24</f>
        <v>0</v>
      </c>
      <c r="D12" s="43">
        <f>EXQUISITECES!AH24</f>
        <v>5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32</v>
      </c>
    </row>
    <row r="13" spans="1:10" x14ac:dyDescent="0.25">
      <c r="A13" s="46" t="s">
        <v>31</v>
      </c>
      <c r="B13" s="43">
        <f>AUTOMERCADO!AH25</f>
        <v>156.6</v>
      </c>
      <c r="C13" s="43">
        <f>MODELO!AH25</f>
        <v>0</v>
      </c>
      <c r="D13" s="43">
        <f>EXQUISITECES!AH25</f>
        <v>29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185.6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27</v>
      </c>
      <c r="C18" s="43">
        <f>MODELO!AH30</f>
        <v>0</v>
      </c>
      <c r="D18" s="43">
        <f>EXQUISITECES!AH30</f>
        <v>5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32</v>
      </c>
    </row>
    <row r="19" spans="1:10" x14ac:dyDescent="0.25">
      <c r="A19" s="48" t="s">
        <v>33</v>
      </c>
      <c r="B19" s="43">
        <f>AUTOMERCADO!AH31</f>
        <v>156.6</v>
      </c>
      <c r="C19" s="43">
        <f>MODELO!AH31</f>
        <v>0</v>
      </c>
      <c r="D19" s="43">
        <f>EXQUISITECES!AH31</f>
        <v>29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185.6</v>
      </c>
    </row>
    <row r="20" spans="1:10" x14ac:dyDescent="0.25">
      <c r="A20" s="46" t="s">
        <v>34</v>
      </c>
      <c r="B20" s="43">
        <f>AUTOMERCADO!AH32</f>
        <v>537.69000000000005</v>
      </c>
      <c r="C20" s="43">
        <f>MODELO!AH32</f>
        <v>13.58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57.519999999999996</v>
      </c>
      <c r="H20" s="43">
        <f>LAGUNETICA!AH32</f>
        <v>0</v>
      </c>
      <c r="I20" s="43">
        <f>SANANTONIO!AH32</f>
        <v>0</v>
      </c>
      <c r="J20" s="43">
        <f t="shared" si="0"/>
        <v>608.79000000000008</v>
      </c>
    </row>
    <row r="21" spans="1:10" x14ac:dyDescent="0.25">
      <c r="A21" s="46" t="s">
        <v>35</v>
      </c>
      <c r="B21" s="43">
        <f>AUTOMERCADO!AH33</f>
        <v>2962.6718999999998</v>
      </c>
      <c r="C21" s="43">
        <f>MODELO!AH33</f>
        <v>74.825800000000001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316.93520000000001</v>
      </c>
      <c r="H21" s="43">
        <f>LAGUNETICA!AH33</f>
        <v>0</v>
      </c>
      <c r="I21" s="43">
        <f>SANANTONIO!AH33</f>
        <v>0</v>
      </c>
      <c r="J21" s="43">
        <f t="shared" si="0"/>
        <v>3354.4328999999998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537.69000000000005</v>
      </c>
      <c r="C26" s="43">
        <f>MODELO!AH38</f>
        <v>13.58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57.519999999999996</v>
      </c>
      <c r="H26" s="43">
        <f>LAGUNETICA!AH38</f>
        <v>0</v>
      </c>
      <c r="I26" s="43">
        <f>SANANTONIO!AH38</f>
        <v>0</v>
      </c>
      <c r="J26" s="43">
        <f t="shared" si="0"/>
        <v>608.79000000000008</v>
      </c>
    </row>
    <row r="27" spans="1:10" x14ac:dyDescent="0.25">
      <c r="A27" s="48" t="s">
        <v>42</v>
      </c>
      <c r="B27" s="43">
        <f>AUTOMERCADO!AH39</f>
        <v>2962.6718999999998</v>
      </c>
      <c r="C27" s="43">
        <f>MODELO!AH39</f>
        <v>74.825800000000001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316.93520000000001</v>
      </c>
      <c r="H27" s="43">
        <f>LAGUNETICA!AH39</f>
        <v>0</v>
      </c>
      <c r="I27" s="43">
        <f>SANANTONIO!AH39</f>
        <v>0</v>
      </c>
      <c r="J27" s="43">
        <f t="shared" si="0"/>
        <v>3354.4328999999998</v>
      </c>
    </row>
    <row r="28" spans="1:10" x14ac:dyDescent="0.25">
      <c r="A28" s="46" t="s">
        <v>43</v>
      </c>
      <c r="B28" s="43">
        <f>AUTOMERCADO!AH40</f>
        <v>423.48</v>
      </c>
      <c r="C28" s="43">
        <f>MODELO!AH40</f>
        <v>32.75</v>
      </c>
      <c r="D28" s="43">
        <f>EXQUISITECES!AH40</f>
        <v>93.26</v>
      </c>
      <c r="E28" s="43">
        <f>HOYADA!AH40</f>
        <v>41.77</v>
      </c>
      <c r="F28" s="43">
        <f>FARMASTOP!AH40</f>
        <v>18.520000000000003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609.78</v>
      </c>
    </row>
    <row r="29" spans="1:10" x14ac:dyDescent="0.25">
      <c r="A29" s="46" t="s">
        <v>44</v>
      </c>
      <c r="B29" s="43">
        <f>AUTOMERCADO!AH41</f>
        <v>2333.3748000000001</v>
      </c>
      <c r="C29" s="43">
        <f>MODELO!AH41</f>
        <v>180.45249999999999</v>
      </c>
      <c r="D29" s="43">
        <f>EXQUISITECES!AH41</f>
        <v>513.86260000000004</v>
      </c>
      <c r="E29" s="43">
        <f>HOYADA!AH41</f>
        <v>230.15270000000001</v>
      </c>
      <c r="F29" s="43">
        <f>FARMASTOP!AH41</f>
        <v>102.04519999999999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3359.8878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423.48</v>
      </c>
      <c r="C34" s="43">
        <f>MODELO!AH46</f>
        <v>32.75</v>
      </c>
      <c r="D34" s="43">
        <f>EXQUISITECES!AH46</f>
        <v>93.26</v>
      </c>
      <c r="E34" s="43">
        <f>HOYADA!AH46</f>
        <v>41.77</v>
      </c>
      <c r="F34" s="43">
        <f>FARMASTOP!AH46</f>
        <v>18.520000000000003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609.78</v>
      </c>
    </row>
    <row r="35" spans="1:10" x14ac:dyDescent="0.25">
      <c r="A35" s="48" t="s">
        <v>48</v>
      </c>
      <c r="B35" s="43">
        <f>AUTOMERCADO!AH47</f>
        <v>2333.3748000000001</v>
      </c>
      <c r="C35" s="43">
        <f>MODELO!AH47</f>
        <v>180.45249999999999</v>
      </c>
      <c r="D35" s="43">
        <f>EXQUISITECES!AH47</f>
        <v>513.86260000000004</v>
      </c>
      <c r="E35" s="43">
        <f>HOYADA!AH47</f>
        <v>230.15270000000001</v>
      </c>
      <c r="F35" s="43">
        <f>FARMASTOP!AH47</f>
        <v>102.04519999999999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3359.8878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24948.163</v>
      </c>
      <c r="C37" s="43">
        <f>MODELO!AH49</f>
        <v>11332.11</v>
      </c>
      <c r="D37" s="43">
        <f>EXQUISITECES!AH49</f>
        <v>4684.63</v>
      </c>
      <c r="E37" s="43">
        <f>HOYADA!AH49</f>
        <v>4848.9400000000005</v>
      </c>
      <c r="F37" s="43">
        <f>FARMASTOP!AH49</f>
        <v>1029.55</v>
      </c>
      <c r="G37" s="43">
        <f>BOCAS!AH49</f>
        <v>1482.3999999999999</v>
      </c>
      <c r="H37" s="43">
        <f>LAGUNETICA!AH49</f>
        <v>0</v>
      </c>
      <c r="I37" s="43">
        <f>SANANTONIO!AH49</f>
        <v>0</v>
      </c>
      <c r="J37" s="43">
        <f t="shared" si="0"/>
        <v>48325.793000000005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73.56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73.56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2379.37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2379.37</v>
      </c>
    </row>
    <row r="41" spans="1:10" x14ac:dyDescent="0.25">
      <c r="A41" s="74" t="s">
        <v>18</v>
      </c>
      <c r="B41" s="43">
        <f>AUTOMERCADO!AH53</f>
        <v>1735.2230000000002</v>
      </c>
      <c r="C41" s="43">
        <f>MODELO!AH53</f>
        <v>2515.9100000000003</v>
      </c>
      <c r="D41" s="43">
        <f>EXQUISITECES!AH53</f>
        <v>811.88</v>
      </c>
      <c r="E41" s="43">
        <f>HOYADA!AH53</f>
        <v>1086.5900000000001</v>
      </c>
      <c r="F41" s="43">
        <f>FARMASTOP!AH53</f>
        <v>34.22</v>
      </c>
      <c r="G41" s="43">
        <f>BOCAS!AH53</f>
        <v>69.25</v>
      </c>
      <c r="H41" s="43">
        <f>LAGUNETICA!AH53</f>
        <v>0</v>
      </c>
      <c r="I41" s="43">
        <f>SANANTONIO!AH53</f>
        <v>0</v>
      </c>
      <c r="J41" s="43">
        <f t="shared" si="0"/>
        <v>6253.0730000000012</v>
      </c>
    </row>
    <row r="42" spans="1:10" x14ac:dyDescent="0.25">
      <c r="A42" s="74" t="s">
        <v>114</v>
      </c>
      <c r="B42" s="43">
        <f>AUTOMERCADO!AH54</f>
        <v>130.92000000000002</v>
      </c>
      <c r="C42" s="43">
        <f>MODELO!AH54</f>
        <v>43</v>
      </c>
      <c r="D42" s="43">
        <f>EXQUISITECES!AH54</f>
        <v>0</v>
      </c>
      <c r="E42" s="43">
        <f>HOYADA!AH54</f>
        <v>35.11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209.03000000000003</v>
      </c>
    </row>
    <row r="43" spans="1:10" x14ac:dyDescent="0.25">
      <c r="A43" s="74" t="s">
        <v>52</v>
      </c>
      <c r="B43" s="43">
        <f>AUTOMERCADO!AH55</f>
        <v>3381.5800000000004</v>
      </c>
      <c r="C43" s="43">
        <f>MODELO!AH55</f>
        <v>362.46999999999997</v>
      </c>
      <c r="D43" s="43">
        <f>EXQUISITECES!AH55</f>
        <v>233.45</v>
      </c>
      <c r="E43" s="43">
        <f>HOYADA!AH55</f>
        <v>140.34</v>
      </c>
      <c r="F43" s="43">
        <f>FARMASTOP!AH55</f>
        <v>75.55</v>
      </c>
      <c r="G43" s="43">
        <f>BOCAS!AH55</f>
        <v>53.28</v>
      </c>
      <c r="H43" s="43">
        <f>LAGUNETICA!AH55</f>
        <v>0</v>
      </c>
      <c r="I43" s="43">
        <f>SANANTONIO!AH55</f>
        <v>0</v>
      </c>
      <c r="J43" s="43">
        <f t="shared" si="0"/>
        <v>4246.67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39.229999999999997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39.229999999999997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71872.772700000001</v>
      </c>
      <c r="C52" s="75">
        <f>MODELO!AH64</f>
        <v>33419.7183</v>
      </c>
      <c r="D52" s="75">
        <f>EXQUISITECES!AH64</f>
        <v>13243.032599999999</v>
      </c>
      <c r="E52" s="75">
        <f>HOYADA!AH64</f>
        <v>11676.2227</v>
      </c>
      <c r="F52" s="75">
        <f>FARMASTOP!AH64</f>
        <v>2346.7352000000001</v>
      </c>
      <c r="G52" s="75">
        <f>BOCAS!AH64</f>
        <v>5938.695200000001</v>
      </c>
      <c r="H52" s="75">
        <f>LAGUNETICA!AH64</f>
        <v>0</v>
      </c>
      <c r="I52" s="75">
        <f>SANANTONIO!AH64</f>
        <v>0</v>
      </c>
      <c r="J52" s="75">
        <f t="shared" si="0"/>
        <v>138497.17670000001</v>
      </c>
    </row>
    <row r="53" spans="1:10" x14ac:dyDescent="0.25">
      <c r="A53" s="56" t="s">
        <v>3</v>
      </c>
      <c r="B53" s="43">
        <f>B2</f>
        <v>71567.86</v>
      </c>
      <c r="C53" s="43">
        <f t="shared" ref="C53:I53" si="1">C2</f>
        <v>33374.020000000004</v>
      </c>
      <c r="D53" s="43">
        <f t="shared" si="1"/>
        <v>13237.15</v>
      </c>
      <c r="E53" s="43">
        <f t="shared" si="1"/>
        <v>11673.43</v>
      </c>
      <c r="F53" s="43">
        <f t="shared" si="1"/>
        <v>2324.29</v>
      </c>
      <c r="G53" s="43">
        <f t="shared" si="1"/>
        <v>5935.37</v>
      </c>
      <c r="H53" s="43">
        <f t="shared" si="1"/>
        <v>0</v>
      </c>
      <c r="I53" s="43">
        <f t="shared" si="1"/>
        <v>0</v>
      </c>
      <c r="J53" s="43">
        <f>J2</f>
        <v>138112.12</v>
      </c>
    </row>
    <row r="54" spans="1:10" x14ac:dyDescent="0.25">
      <c r="A54" s="58" t="s">
        <v>95</v>
      </c>
      <c r="B54" s="43">
        <f>+B52-B53</f>
        <v>304.91270000000077</v>
      </c>
      <c r="C54" s="43">
        <f t="shared" ref="C54:I54" si="2">+C52-C53</f>
        <v>45.698299999996379</v>
      </c>
      <c r="D54" s="43">
        <f t="shared" si="2"/>
        <v>5.8825999999990017</v>
      </c>
      <c r="E54" s="43">
        <f t="shared" si="2"/>
        <v>2.792699999999968</v>
      </c>
      <c r="F54" s="43">
        <f t="shared" si="2"/>
        <v>22.445200000000114</v>
      </c>
      <c r="G54" s="43">
        <f t="shared" si="2"/>
        <v>3.3252000000011321</v>
      </c>
      <c r="H54" s="43">
        <f t="shared" si="2"/>
        <v>0</v>
      </c>
      <c r="I54" s="43">
        <f t="shared" si="2"/>
        <v>0</v>
      </c>
      <c r="J54" s="43">
        <f>+J52-J53</f>
        <v>385.05670000001555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67</v>
      </c>
      <c r="S11" s="5" t="s">
        <v>82</v>
      </c>
      <c r="T11" s="5" t="s">
        <v>80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1794.71</v>
      </c>
      <c r="C12" s="26">
        <v>4885.9399999999996</v>
      </c>
      <c r="D12" s="26">
        <v>5302.3</v>
      </c>
      <c r="E12" s="26">
        <v>5785.27</v>
      </c>
      <c r="F12" s="26">
        <v>6170.4</v>
      </c>
      <c r="G12" s="26">
        <v>4878.63</v>
      </c>
      <c r="H12" s="26">
        <v>1973.02</v>
      </c>
      <c r="I12" s="26">
        <v>675.7</v>
      </c>
      <c r="J12" s="26">
        <v>1654.44</v>
      </c>
      <c r="K12" s="26">
        <v>4092.2</v>
      </c>
      <c r="L12" s="26">
        <v>6324.9</v>
      </c>
      <c r="M12" s="26">
        <v>5039.6899999999996</v>
      </c>
      <c r="N12" s="26">
        <v>6895.01</v>
      </c>
      <c r="O12" s="26">
        <v>6611.27</v>
      </c>
      <c r="P12" s="26">
        <v>1897.02</v>
      </c>
      <c r="Q12" s="26">
        <v>2607.1799999999998</v>
      </c>
      <c r="R12" s="26">
        <v>1724.12</v>
      </c>
      <c r="S12" s="26">
        <v>1375.5</v>
      </c>
      <c r="T12" s="26">
        <v>1880.56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71567.86</v>
      </c>
      <c r="AI12" s="26">
        <v>70434.03</v>
      </c>
      <c r="AJ12" s="69">
        <f>+AI12-AH12</f>
        <v>-1133.8300000000017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23.5</v>
      </c>
      <c r="C15" s="23"/>
      <c r="D15" s="23">
        <v>99.5</v>
      </c>
      <c r="E15" s="23"/>
      <c r="F15" s="23">
        <v>826.5</v>
      </c>
      <c r="G15" s="23">
        <v>4.5</v>
      </c>
      <c r="H15" s="23">
        <v>120.5</v>
      </c>
      <c r="I15" s="23">
        <v>66.5</v>
      </c>
      <c r="J15" s="23">
        <v>9</v>
      </c>
      <c r="K15" s="23"/>
      <c r="L15" s="23">
        <v>172</v>
      </c>
      <c r="M15" s="23"/>
      <c r="N15" s="23">
        <v>47</v>
      </c>
      <c r="O15" s="23">
        <v>169</v>
      </c>
      <c r="P15" s="23">
        <v>17</v>
      </c>
      <c r="Q15" s="23">
        <v>107.2</v>
      </c>
      <c r="R15" s="23">
        <v>126.5</v>
      </c>
      <c r="S15" s="23">
        <v>70.5</v>
      </c>
      <c r="T15" s="23">
        <v>181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2040.2</v>
      </c>
    </row>
    <row r="16" spans="1:36" s="32" customFormat="1" x14ac:dyDescent="0.25">
      <c r="A16" s="30" t="s">
        <v>20</v>
      </c>
      <c r="B16" s="31">
        <v>53</v>
      </c>
      <c r="C16" s="31">
        <v>536</v>
      </c>
      <c r="D16" s="31">
        <v>348</v>
      </c>
      <c r="E16" s="31">
        <v>624</v>
      </c>
      <c r="F16" s="31">
        <v>647</v>
      </c>
      <c r="G16" s="31">
        <v>514</v>
      </c>
      <c r="H16" s="31"/>
      <c r="I16" s="31"/>
      <c r="J16" s="31"/>
      <c r="K16" s="31">
        <v>428</v>
      </c>
      <c r="L16" s="31">
        <v>609</v>
      </c>
      <c r="M16" s="31">
        <v>549</v>
      </c>
      <c r="N16" s="31">
        <v>713</v>
      </c>
      <c r="O16" s="31">
        <v>821</v>
      </c>
      <c r="P16" s="31">
        <v>196</v>
      </c>
      <c r="Q16" s="31"/>
      <c r="R16" s="31"/>
      <c r="S16" s="31"/>
      <c r="T16" s="31">
        <v>166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6204</v>
      </c>
      <c r="AJ16" s="70"/>
    </row>
    <row r="17" spans="1:36" s="47" customFormat="1" x14ac:dyDescent="0.25">
      <c r="A17" s="46" t="s">
        <v>27</v>
      </c>
      <c r="B17" s="22">
        <f>B16*$B$8</f>
        <v>292.02999999999997</v>
      </c>
      <c r="C17" s="22">
        <f>C16*$B$8</f>
        <v>2953.3599999999997</v>
      </c>
      <c r="D17" s="22">
        <f t="shared" ref="D17:L17" si="2">D16*$B$8</f>
        <v>1917.48</v>
      </c>
      <c r="E17" s="22">
        <f t="shared" si="2"/>
        <v>3438.24</v>
      </c>
      <c r="F17" s="22">
        <f t="shared" si="2"/>
        <v>3564.97</v>
      </c>
      <c r="G17" s="22">
        <f t="shared" si="2"/>
        <v>2832.14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2358.2799999999997</v>
      </c>
      <c r="L17" s="22">
        <f t="shared" si="2"/>
        <v>3355.5899999999997</v>
      </c>
      <c r="M17" s="22">
        <f t="shared" ref="M17:R17" si="3">M16*$B$8</f>
        <v>3024.99</v>
      </c>
      <c r="N17" s="22">
        <f t="shared" si="3"/>
        <v>3928.6299999999997</v>
      </c>
      <c r="O17" s="22">
        <f t="shared" si="3"/>
        <v>4523.71</v>
      </c>
      <c r="P17" s="22">
        <f t="shared" si="3"/>
        <v>1079.96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914.66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34184.04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</v>
      </c>
      <c r="C22" s="20">
        <f t="shared" ref="C22:L22" si="11">+C16+C18+C20</f>
        <v>536</v>
      </c>
      <c r="D22" s="20">
        <f t="shared" si="11"/>
        <v>348</v>
      </c>
      <c r="E22" s="20">
        <f t="shared" si="11"/>
        <v>624</v>
      </c>
      <c r="F22" s="20">
        <f t="shared" si="11"/>
        <v>647</v>
      </c>
      <c r="G22" s="20">
        <f t="shared" si="11"/>
        <v>514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428</v>
      </c>
      <c r="L22" s="20">
        <f t="shared" si="11"/>
        <v>609</v>
      </c>
      <c r="M22" s="20">
        <f t="shared" ref="M22:S22" si="12">+M16+M18+M20</f>
        <v>549</v>
      </c>
      <c r="N22" s="20">
        <f t="shared" si="12"/>
        <v>713</v>
      </c>
      <c r="O22" s="20">
        <f t="shared" si="12"/>
        <v>821</v>
      </c>
      <c r="P22" s="20">
        <f t="shared" si="12"/>
        <v>196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166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6204</v>
      </c>
    </row>
    <row r="23" spans="1:36" s="47" customFormat="1" x14ac:dyDescent="0.25">
      <c r="A23" s="48" t="s">
        <v>26</v>
      </c>
      <c r="B23" s="19">
        <f>+B17+B19+B21</f>
        <v>292.02999999999997</v>
      </c>
      <c r="C23" s="19">
        <f t="shared" ref="C23:L23" si="14">+C17+C19+C21</f>
        <v>2953.3599999999997</v>
      </c>
      <c r="D23" s="19">
        <f t="shared" si="14"/>
        <v>1917.48</v>
      </c>
      <c r="E23" s="19">
        <f t="shared" si="14"/>
        <v>3438.24</v>
      </c>
      <c r="F23" s="19">
        <f t="shared" si="14"/>
        <v>3564.97</v>
      </c>
      <c r="G23" s="19">
        <f t="shared" si="14"/>
        <v>2832.14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2358.2799999999997</v>
      </c>
      <c r="L23" s="19">
        <f t="shared" si="14"/>
        <v>3355.5899999999997</v>
      </c>
      <c r="M23" s="19">
        <f t="shared" ref="M23:S23" si="15">+M17+M19+M21</f>
        <v>3024.99</v>
      </c>
      <c r="N23" s="19">
        <f t="shared" si="15"/>
        <v>3928.6299999999997</v>
      </c>
      <c r="O23" s="19">
        <f t="shared" si="15"/>
        <v>4523.71</v>
      </c>
      <c r="P23" s="19">
        <f t="shared" si="15"/>
        <v>1079.96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914.66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34184.04</v>
      </c>
    </row>
    <row r="24" spans="1:36" x14ac:dyDescent="0.25">
      <c r="A24" s="13" t="s">
        <v>28</v>
      </c>
      <c r="B24" s="34"/>
      <c r="C24" s="34"/>
      <c r="D24" s="34">
        <v>25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>
        <v>2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27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145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11.6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156.6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25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2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27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145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11.6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156.6</v>
      </c>
    </row>
    <row r="32" spans="1:36" x14ac:dyDescent="0.25">
      <c r="A32" s="13" t="s">
        <v>34</v>
      </c>
      <c r="B32" s="36">
        <v>24.47</v>
      </c>
      <c r="C32" s="36">
        <v>98.22</v>
      </c>
      <c r="D32" s="36">
        <v>65</v>
      </c>
      <c r="E32" s="36">
        <v>34.65</v>
      </c>
      <c r="F32" s="36">
        <v>33.9</v>
      </c>
      <c r="G32" s="36"/>
      <c r="H32" s="36"/>
      <c r="I32" s="36"/>
      <c r="J32" s="36"/>
      <c r="K32" s="36">
        <v>129.83000000000001</v>
      </c>
      <c r="L32" s="36">
        <v>110</v>
      </c>
      <c r="M32" s="37"/>
      <c r="N32" s="37">
        <v>0</v>
      </c>
      <c r="O32" s="37">
        <v>41.62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537.69000000000005</v>
      </c>
    </row>
    <row r="33" spans="1:34" s="47" customFormat="1" x14ac:dyDescent="0.25">
      <c r="A33" s="46" t="s">
        <v>35</v>
      </c>
      <c r="B33" s="22">
        <f>B32*$B$8</f>
        <v>134.8297</v>
      </c>
      <c r="C33" s="22">
        <f t="shared" ref="C33:L33" si="30">C32*$B$8</f>
        <v>541.19219999999996</v>
      </c>
      <c r="D33" s="22">
        <f t="shared" si="30"/>
        <v>358.15</v>
      </c>
      <c r="E33" s="22">
        <f t="shared" si="30"/>
        <v>190.92149999999998</v>
      </c>
      <c r="F33" s="22">
        <f t="shared" si="30"/>
        <v>186.78899999999999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715.36330000000009</v>
      </c>
      <c r="L33" s="22">
        <f t="shared" si="30"/>
        <v>606.1</v>
      </c>
      <c r="M33" s="22">
        <f t="shared" ref="M33:R33" si="31">M32*$B$8</f>
        <v>0</v>
      </c>
      <c r="N33" s="22">
        <f t="shared" si="31"/>
        <v>0</v>
      </c>
      <c r="O33" s="22">
        <f t="shared" si="31"/>
        <v>229.32619999999997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2962.6718999999998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24.47</v>
      </c>
      <c r="C38" s="20">
        <f t="shared" ref="C38:L38" si="39">+C32+C34+C36</f>
        <v>98.22</v>
      </c>
      <c r="D38" s="20">
        <f t="shared" si="39"/>
        <v>65</v>
      </c>
      <c r="E38" s="20">
        <f t="shared" si="39"/>
        <v>34.65</v>
      </c>
      <c r="F38" s="20">
        <f t="shared" si="39"/>
        <v>33.9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129.83000000000001</v>
      </c>
      <c r="L38" s="20">
        <f t="shared" si="39"/>
        <v>110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41.62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537.69000000000005</v>
      </c>
    </row>
    <row r="39" spans="1:34" s="47" customFormat="1" x14ac:dyDescent="0.25">
      <c r="A39" s="48" t="s">
        <v>42</v>
      </c>
      <c r="B39" s="19">
        <f>+B33+B35+B37</f>
        <v>134.8297</v>
      </c>
      <c r="C39" s="19">
        <f t="shared" ref="C39:L39" si="42">+C33+C35+C37</f>
        <v>541.19219999999996</v>
      </c>
      <c r="D39" s="19">
        <f t="shared" si="42"/>
        <v>358.15</v>
      </c>
      <c r="E39" s="19">
        <f t="shared" si="42"/>
        <v>190.92149999999998</v>
      </c>
      <c r="F39" s="19">
        <f t="shared" si="42"/>
        <v>186.78899999999999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715.36330000000009</v>
      </c>
      <c r="L39" s="19">
        <f t="shared" si="42"/>
        <v>606.1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229.32619999999997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2962.6718999999998</v>
      </c>
    </row>
    <row r="40" spans="1:34" x14ac:dyDescent="0.25">
      <c r="A40" s="13" t="s">
        <v>43</v>
      </c>
      <c r="B40" s="36">
        <v>84.78</v>
      </c>
      <c r="C40" s="36">
        <v>11.92</v>
      </c>
      <c r="D40" s="36"/>
      <c r="E40" s="36"/>
      <c r="F40" s="36">
        <v>17.32</v>
      </c>
      <c r="G40" s="36">
        <v>116.24</v>
      </c>
      <c r="H40" s="36"/>
      <c r="I40" s="36"/>
      <c r="J40" s="36"/>
      <c r="K40" s="36">
        <v>33.21</v>
      </c>
      <c r="L40" s="36"/>
      <c r="M40" s="36">
        <v>12.79</v>
      </c>
      <c r="N40" s="36">
        <v>108.68</v>
      </c>
      <c r="O40" s="36">
        <v>38.54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423.48</v>
      </c>
    </row>
    <row r="41" spans="1:34" s="47" customFormat="1" x14ac:dyDescent="0.25">
      <c r="A41" s="46" t="s">
        <v>44</v>
      </c>
      <c r="B41" s="22">
        <f>B40*$B$8</f>
        <v>467.13779999999997</v>
      </c>
      <c r="C41" s="22">
        <f t="shared" ref="C41:L41" si="45">C40*$B$8</f>
        <v>65.679199999999994</v>
      </c>
      <c r="D41" s="22">
        <f t="shared" si="45"/>
        <v>0</v>
      </c>
      <c r="E41" s="22">
        <f t="shared" si="45"/>
        <v>0</v>
      </c>
      <c r="F41" s="22">
        <f t="shared" si="45"/>
        <v>95.433199999999999</v>
      </c>
      <c r="G41" s="22">
        <f t="shared" si="45"/>
        <v>640.48239999999998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182.9871</v>
      </c>
      <c r="L41" s="22">
        <f t="shared" si="45"/>
        <v>0</v>
      </c>
      <c r="M41" s="22">
        <f t="shared" ref="M41:R41" si="46">M40*$B$8</f>
        <v>70.472899999999996</v>
      </c>
      <c r="N41" s="22">
        <f t="shared" si="46"/>
        <v>598.82680000000005</v>
      </c>
      <c r="O41" s="22">
        <f t="shared" si="46"/>
        <v>212.35539999999997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2333.3748000000001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84.78</v>
      </c>
      <c r="C46" s="20">
        <f t="shared" ref="C46:L46" si="54">+C40+C42+C44</f>
        <v>11.92</v>
      </c>
      <c r="D46" s="20">
        <f t="shared" si="54"/>
        <v>0</v>
      </c>
      <c r="E46" s="20">
        <f t="shared" si="54"/>
        <v>0</v>
      </c>
      <c r="F46" s="20">
        <f t="shared" si="54"/>
        <v>17.32</v>
      </c>
      <c r="G46" s="20">
        <f t="shared" si="54"/>
        <v>116.24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33.21</v>
      </c>
      <c r="L46" s="20">
        <f t="shared" si="54"/>
        <v>0</v>
      </c>
      <c r="M46" s="20">
        <f t="shared" ref="M46:S46" si="55">+M40+M42+M44</f>
        <v>12.79</v>
      </c>
      <c r="N46" s="20">
        <f t="shared" si="55"/>
        <v>108.68</v>
      </c>
      <c r="O46" s="20">
        <f t="shared" si="55"/>
        <v>38.54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423.48</v>
      </c>
    </row>
    <row r="47" spans="1:34" s="47" customFormat="1" x14ac:dyDescent="0.25">
      <c r="A47" s="48" t="s">
        <v>48</v>
      </c>
      <c r="B47" s="19">
        <f>+B41+B43+B45</f>
        <v>467.13779999999997</v>
      </c>
      <c r="C47" s="19">
        <f t="shared" ref="C47:L47" si="57">+C41+C43+C45</f>
        <v>65.679199999999994</v>
      </c>
      <c r="D47" s="19">
        <f t="shared" si="57"/>
        <v>0</v>
      </c>
      <c r="E47" s="19">
        <f t="shared" si="57"/>
        <v>0</v>
      </c>
      <c r="F47" s="19">
        <f t="shared" si="57"/>
        <v>95.433199999999999</v>
      </c>
      <c r="G47" s="19">
        <f t="shared" si="57"/>
        <v>640.48239999999998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182.9871</v>
      </c>
      <c r="L47" s="19">
        <f t="shared" si="57"/>
        <v>0</v>
      </c>
      <c r="M47" s="19">
        <f t="shared" ref="M47:S47" si="58">+M41+M43+M45</f>
        <v>70.472899999999996</v>
      </c>
      <c r="N47" s="19">
        <f t="shared" si="58"/>
        <v>598.82680000000005</v>
      </c>
      <c r="O47" s="19">
        <f t="shared" si="58"/>
        <v>212.35539999999997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2333.3748000000001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>
        <v>0</v>
      </c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771.78</v>
      </c>
      <c r="C49" s="44">
        <v>1240.4829999999999</v>
      </c>
      <c r="D49" s="44">
        <v>2672.86</v>
      </c>
      <c r="E49" s="44">
        <v>1676.7</v>
      </c>
      <c r="F49" s="44">
        <v>1240</v>
      </c>
      <c r="G49" s="44">
        <v>1253.76</v>
      </c>
      <c r="H49" s="44">
        <v>855.17</v>
      </c>
      <c r="I49" s="44">
        <v>609.37</v>
      </c>
      <c r="J49" s="44">
        <v>1645.07</v>
      </c>
      <c r="K49" s="44">
        <v>749.67</v>
      </c>
      <c r="L49" s="44">
        <v>1772.28</v>
      </c>
      <c r="M49" s="45">
        <v>964.21</v>
      </c>
      <c r="N49" s="45">
        <v>1846.55</v>
      </c>
      <c r="O49" s="45">
        <v>1481.15</v>
      </c>
      <c r="P49" s="45">
        <v>735.46</v>
      </c>
      <c r="Q49" s="45">
        <v>1967.25</v>
      </c>
      <c r="R49" s="45">
        <v>1434.29</v>
      </c>
      <c r="S49" s="45">
        <v>1305.5899999999999</v>
      </c>
      <c r="T49" s="45">
        <v>726.52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24948.163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105.61</v>
      </c>
      <c r="C53" s="44">
        <v>155.21</v>
      </c>
      <c r="D53" s="44">
        <v>113.25</v>
      </c>
      <c r="E53" s="44">
        <v>102.29</v>
      </c>
      <c r="F53" s="44"/>
      <c r="G53" s="44"/>
      <c r="H53" s="44"/>
      <c r="I53" s="44"/>
      <c r="J53" s="44"/>
      <c r="K53" s="44">
        <v>116.61</v>
      </c>
      <c r="L53" s="44">
        <v>414.62</v>
      </c>
      <c r="M53" s="45">
        <v>256.05</v>
      </c>
      <c r="N53" s="45">
        <v>399.76</v>
      </c>
      <c r="O53" s="45"/>
      <c r="P53" s="45"/>
      <c r="Q53" s="45"/>
      <c r="R53" s="45"/>
      <c r="S53" s="45"/>
      <c r="T53" s="45">
        <v>71.822999999999993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1735.2230000000002</v>
      </c>
    </row>
    <row r="54" spans="1:34" x14ac:dyDescent="0.25">
      <c r="A54" s="17" t="s">
        <v>114</v>
      </c>
      <c r="B54" s="44"/>
      <c r="C54" s="44"/>
      <c r="D54" s="44"/>
      <c r="E54" s="44">
        <v>62.13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>
        <v>68.790000000000006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130.92000000000002</v>
      </c>
    </row>
    <row r="55" spans="1:34" x14ac:dyDescent="0.25">
      <c r="A55" s="17" t="s">
        <v>52</v>
      </c>
      <c r="B55" s="44"/>
      <c r="C55" s="44">
        <v>38.07</v>
      </c>
      <c r="D55" s="44"/>
      <c r="E55" s="44">
        <v>350.69</v>
      </c>
      <c r="F55" s="44">
        <v>259.73</v>
      </c>
      <c r="G55" s="44">
        <v>148.94999999999999</v>
      </c>
      <c r="H55" s="44">
        <v>1007.37</v>
      </c>
      <c r="I55" s="44"/>
      <c r="J55" s="44"/>
      <c r="K55" s="44"/>
      <c r="L55" s="44"/>
      <c r="M55" s="45">
        <v>804.71</v>
      </c>
      <c r="N55" s="45">
        <v>75.63</v>
      </c>
      <c r="O55" s="45"/>
      <c r="P55" s="45"/>
      <c r="Q55" s="45">
        <v>533.15</v>
      </c>
      <c r="R55" s="45">
        <v>163.28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3381.5800000000004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1794.8874999999998</v>
      </c>
      <c r="C64" s="53">
        <f t="shared" ref="C64:AG64" si="61">+C15+C23+C31+C39+C47+C48+C49+C50+C51+C52+C53+C54+C55+C56+C57+C58+C59+C60+C61+C62+C63</f>
        <v>4993.9943999999996</v>
      </c>
      <c r="D64" s="53">
        <f t="shared" si="61"/>
        <v>5306.24</v>
      </c>
      <c r="E64" s="53">
        <f t="shared" si="61"/>
        <v>5820.9714999999997</v>
      </c>
      <c r="F64" s="53">
        <f t="shared" si="61"/>
        <v>6173.4221999999991</v>
      </c>
      <c r="G64" s="53">
        <f t="shared" si="61"/>
        <v>4879.8323999999993</v>
      </c>
      <c r="H64" s="53">
        <f t="shared" si="61"/>
        <v>1983.04</v>
      </c>
      <c r="I64" s="53">
        <f t="shared" si="61"/>
        <v>675.87</v>
      </c>
      <c r="J64" s="53">
        <f t="shared" si="61"/>
        <v>1654.07</v>
      </c>
      <c r="K64" s="53">
        <f t="shared" si="61"/>
        <v>4122.9103999999998</v>
      </c>
      <c r="L64" s="53">
        <f t="shared" si="61"/>
        <v>6320.5899999999992</v>
      </c>
      <c r="M64" s="53">
        <f t="shared" si="61"/>
        <v>5120.4328999999998</v>
      </c>
      <c r="N64" s="53">
        <f t="shared" si="61"/>
        <v>6896.3968000000004</v>
      </c>
      <c r="O64" s="53">
        <f t="shared" si="61"/>
        <v>6615.5416000000005</v>
      </c>
      <c r="P64" s="53">
        <f t="shared" si="61"/>
        <v>1901.21</v>
      </c>
      <c r="Q64" s="53">
        <f t="shared" si="61"/>
        <v>2607.6</v>
      </c>
      <c r="R64" s="53">
        <f t="shared" si="61"/>
        <v>1724.07</v>
      </c>
      <c r="S64" s="53">
        <f t="shared" si="61"/>
        <v>1376.09</v>
      </c>
      <c r="T64" s="53">
        <f t="shared" si="61"/>
        <v>1905.6029999999998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71872.772700000001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D</v>
      </c>
      <c r="S66" s="55" t="str">
        <f t="shared" si="62"/>
        <v>CAJA 15 N</v>
      </c>
      <c r="T66" s="55" t="str">
        <f t="shared" si="62"/>
        <v>CAJA 14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1794.71</v>
      </c>
      <c r="C67" s="57">
        <f t="shared" ref="C67:L67" si="63">C12</f>
        <v>4885.9399999999996</v>
      </c>
      <c r="D67" s="57">
        <f t="shared" si="63"/>
        <v>5302.3</v>
      </c>
      <c r="E67" s="57">
        <f t="shared" si="63"/>
        <v>5785.27</v>
      </c>
      <c r="F67" s="57">
        <f t="shared" si="63"/>
        <v>6170.4</v>
      </c>
      <c r="G67" s="57">
        <f t="shared" si="63"/>
        <v>4878.63</v>
      </c>
      <c r="H67" s="57">
        <f t="shared" si="63"/>
        <v>1973.02</v>
      </c>
      <c r="I67" s="57">
        <f t="shared" si="63"/>
        <v>675.7</v>
      </c>
      <c r="J67" s="57">
        <f t="shared" si="63"/>
        <v>1654.44</v>
      </c>
      <c r="K67" s="57">
        <f t="shared" si="63"/>
        <v>4092.2</v>
      </c>
      <c r="L67" s="57">
        <f t="shared" si="63"/>
        <v>6324.9</v>
      </c>
      <c r="M67" s="57">
        <f t="shared" ref="M67:AG67" si="64">M12</f>
        <v>5039.6899999999996</v>
      </c>
      <c r="N67" s="57">
        <f t="shared" si="64"/>
        <v>6895.01</v>
      </c>
      <c r="O67" s="57">
        <f t="shared" si="64"/>
        <v>6611.27</v>
      </c>
      <c r="P67" s="57">
        <f t="shared" si="64"/>
        <v>1897.02</v>
      </c>
      <c r="Q67" s="57">
        <f t="shared" si="64"/>
        <v>2607.1799999999998</v>
      </c>
      <c r="R67" s="57">
        <f t="shared" si="64"/>
        <v>1724.12</v>
      </c>
      <c r="S67" s="57">
        <f t="shared" si="64"/>
        <v>1375.5</v>
      </c>
      <c r="T67" s="57">
        <f t="shared" si="64"/>
        <v>1880.56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71567.86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1794.71</v>
      </c>
      <c r="C69" s="59">
        <f t="shared" ref="C69:L69" si="67">+C67+C68</f>
        <v>4885.9399999999996</v>
      </c>
      <c r="D69" s="59">
        <f t="shared" si="67"/>
        <v>5302.3</v>
      </c>
      <c r="E69" s="59">
        <f t="shared" si="67"/>
        <v>5785.27</v>
      </c>
      <c r="F69" s="59">
        <f t="shared" si="67"/>
        <v>6170.4</v>
      </c>
      <c r="G69" s="59">
        <f t="shared" si="67"/>
        <v>4878.63</v>
      </c>
      <c r="H69" s="59">
        <f t="shared" si="67"/>
        <v>1973.02</v>
      </c>
      <c r="I69" s="59">
        <f t="shared" si="67"/>
        <v>675.7</v>
      </c>
      <c r="J69" s="59">
        <f t="shared" si="67"/>
        <v>1654.44</v>
      </c>
      <c r="K69" s="59">
        <f t="shared" si="67"/>
        <v>4092.2</v>
      </c>
      <c r="L69" s="59">
        <f t="shared" si="67"/>
        <v>6324.9</v>
      </c>
      <c r="M69" s="59">
        <f t="shared" ref="M69:AG69" si="68">+M67+M68</f>
        <v>5039.6899999999996</v>
      </c>
      <c r="N69" s="59">
        <f t="shared" si="68"/>
        <v>6895.01</v>
      </c>
      <c r="O69" s="59">
        <f t="shared" si="68"/>
        <v>6611.27</v>
      </c>
      <c r="P69" s="59">
        <f t="shared" si="68"/>
        <v>1897.02</v>
      </c>
      <c r="Q69" s="59">
        <f t="shared" si="68"/>
        <v>2607.1799999999998</v>
      </c>
      <c r="R69" s="59">
        <f t="shared" si="68"/>
        <v>1724.12</v>
      </c>
      <c r="S69" s="59">
        <f t="shared" si="68"/>
        <v>1375.5</v>
      </c>
      <c r="T69" s="59">
        <f t="shared" si="68"/>
        <v>1880.56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71567.86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0.17749999999978172</v>
      </c>
      <c r="C70" s="57">
        <f t="shared" si="69"/>
        <v>108.05439999999999</v>
      </c>
      <c r="D70" s="57">
        <f t="shared" si="69"/>
        <v>3.9399999999995998</v>
      </c>
      <c r="E70" s="57">
        <f t="shared" si="69"/>
        <v>35.701499999999214</v>
      </c>
      <c r="F70" s="57">
        <f t="shared" si="69"/>
        <v>3.0221999999994296</v>
      </c>
      <c r="G70" s="57">
        <f t="shared" si="69"/>
        <v>1.2023999999992157</v>
      </c>
      <c r="H70" s="57">
        <f t="shared" si="69"/>
        <v>10.019999999999982</v>
      </c>
      <c r="I70" s="57">
        <f t="shared" si="69"/>
        <v>0.16999999999995907</v>
      </c>
      <c r="J70" s="57">
        <f t="shared" si="69"/>
        <v>-0.37000000000011823</v>
      </c>
      <c r="K70" s="57">
        <f t="shared" si="69"/>
        <v>30.710399999999936</v>
      </c>
      <c r="L70" s="57">
        <f t="shared" si="69"/>
        <v>-4.3100000000004002</v>
      </c>
      <c r="M70" s="57">
        <f t="shared" ref="M70:AG70" si="70">+M64-M69</f>
        <v>80.742900000000191</v>
      </c>
      <c r="N70" s="57">
        <f t="shared" si="70"/>
        <v>1.3868000000002212</v>
      </c>
      <c r="O70" s="57">
        <f t="shared" si="70"/>
        <v>4.2716000000000349</v>
      </c>
      <c r="P70" s="57">
        <f t="shared" si="70"/>
        <v>4.1900000000000546</v>
      </c>
      <c r="Q70" s="57">
        <f t="shared" si="70"/>
        <v>0.42000000000007276</v>
      </c>
      <c r="R70" s="57">
        <f t="shared" si="70"/>
        <v>-4.9999999999954525E-2</v>
      </c>
      <c r="S70" s="57">
        <f t="shared" si="70"/>
        <v>0.58999999999991815</v>
      </c>
      <c r="T70" s="57">
        <f t="shared" si="70"/>
        <v>25.042999999999893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304.91269999999702</v>
      </c>
    </row>
    <row r="71" spans="1:34" ht="101.25" customHeight="1" x14ac:dyDescent="0.25">
      <c r="A71" s="77" t="s">
        <v>96</v>
      </c>
      <c r="B71" s="14"/>
      <c r="C71" s="14" t="s">
        <v>126</v>
      </c>
      <c r="D71" s="14"/>
      <c r="E71" s="14" t="s">
        <v>127</v>
      </c>
      <c r="F71" s="14"/>
      <c r="G71" s="14"/>
      <c r="H71" s="14"/>
      <c r="I71" s="14"/>
      <c r="J71" s="14"/>
      <c r="K71" s="14" t="s">
        <v>130</v>
      </c>
      <c r="L71" s="14"/>
      <c r="M71" s="29" t="s">
        <v>131</v>
      </c>
      <c r="N71" s="29"/>
      <c r="O71" s="29"/>
      <c r="P71" s="29" t="s">
        <v>132</v>
      </c>
      <c r="Q71" s="29"/>
      <c r="R71" s="29"/>
      <c r="S71" s="29"/>
      <c r="T71" s="29" t="s">
        <v>133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5.58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2859.55</v>
      </c>
      <c r="C12" s="26">
        <v>3687.39</v>
      </c>
      <c r="D12" s="26">
        <v>1639.73</v>
      </c>
      <c r="E12" s="26">
        <v>3095.44</v>
      </c>
      <c r="F12" s="26">
        <v>2507.8200000000002</v>
      </c>
      <c r="G12" s="26">
        <v>3561.33</v>
      </c>
      <c r="H12" s="26">
        <v>2161.23</v>
      </c>
      <c r="I12" s="26">
        <v>3839.95</v>
      </c>
      <c r="J12" s="26">
        <v>2116.14</v>
      </c>
      <c r="K12" s="26">
        <v>988.74</v>
      </c>
      <c r="L12" s="26">
        <v>2630.12</v>
      </c>
      <c r="M12" s="26">
        <v>1479.62</v>
      </c>
      <c r="N12" s="26">
        <v>2806.96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33374.020000000004</v>
      </c>
      <c r="AI12" s="26">
        <v>32955.25</v>
      </c>
      <c r="AJ12" s="69">
        <f>+AI12-AH12</f>
        <v>-418.77000000000407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</v>
      </c>
      <c r="C15" s="23">
        <v>97.5</v>
      </c>
      <c r="D15" s="23">
        <v>0</v>
      </c>
      <c r="E15" s="23">
        <v>104.5</v>
      </c>
      <c r="F15" s="23">
        <v>114.5</v>
      </c>
      <c r="G15" s="23">
        <v>187.5</v>
      </c>
      <c r="H15" s="23">
        <v>16.5</v>
      </c>
      <c r="I15" s="23">
        <v>6.5</v>
      </c>
      <c r="J15" s="23">
        <v>205.5</v>
      </c>
      <c r="K15" s="23">
        <v>45.5</v>
      </c>
      <c r="L15" s="23">
        <v>117</v>
      </c>
      <c r="M15" s="23">
        <v>76</v>
      </c>
      <c r="N15" s="23">
        <v>370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1382</v>
      </c>
    </row>
    <row r="16" spans="1:36" s="32" customFormat="1" x14ac:dyDescent="0.25">
      <c r="A16" s="30" t="s">
        <v>20</v>
      </c>
      <c r="B16" s="31">
        <v>234</v>
      </c>
      <c r="C16" s="31">
        <v>359</v>
      </c>
      <c r="D16" s="31">
        <v>123</v>
      </c>
      <c r="E16" s="31">
        <v>317</v>
      </c>
      <c r="F16" s="31">
        <v>142</v>
      </c>
      <c r="G16" s="31">
        <v>284</v>
      </c>
      <c r="H16" s="31">
        <v>145</v>
      </c>
      <c r="I16" s="31">
        <v>390</v>
      </c>
      <c r="J16" s="31"/>
      <c r="K16" s="31">
        <v>77</v>
      </c>
      <c r="L16" s="31">
        <v>281</v>
      </c>
      <c r="M16" s="31">
        <v>138</v>
      </c>
      <c r="N16" s="31">
        <v>239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2729</v>
      </c>
      <c r="AJ16" s="70"/>
    </row>
    <row r="17" spans="1:36" s="47" customFormat="1" x14ac:dyDescent="0.25">
      <c r="A17" s="46" t="s">
        <v>27</v>
      </c>
      <c r="B17" s="22">
        <f>B16*$B$8</f>
        <v>1289.3399999999999</v>
      </c>
      <c r="C17" s="22">
        <f>C16*$B$8</f>
        <v>1978.09</v>
      </c>
      <c r="D17" s="22">
        <f t="shared" ref="D17:AG17" si="2">D16*$B$8</f>
        <v>677.73</v>
      </c>
      <c r="E17" s="22">
        <f t="shared" si="2"/>
        <v>1746.6699999999998</v>
      </c>
      <c r="F17" s="22">
        <f t="shared" si="2"/>
        <v>782.42</v>
      </c>
      <c r="G17" s="22">
        <f t="shared" si="2"/>
        <v>1564.84</v>
      </c>
      <c r="H17" s="22">
        <f t="shared" si="2"/>
        <v>798.94999999999993</v>
      </c>
      <c r="I17" s="22">
        <f t="shared" si="2"/>
        <v>2148.9</v>
      </c>
      <c r="J17" s="22">
        <f t="shared" si="2"/>
        <v>0</v>
      </c>
      <c r="K17" s="22">
        <f t="shared" si="2"/>
        <v>424.27</v>
      </c>
      <c r="L17" s="22">
        <f t="shared" si="2"/>
        <v>1548.31</v>
      </c>
      <c r="M17" s="22">
        <f t="shared" si="2"/>
        <v>760.38</v>
      </c>
      <c r="N17" s="22">
        <f t="shared" si="2"/>
        <v>1316.8899999999999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15036.789999999999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234</v>
      </c>
      <c r="C22" s="20">
        <f t="shared" ref="C22:AG23" si="5">+C16+C18+C20</f>
        <v>359</v>
      </c>
      <c r="D22" s="20">
        <f t="shared" si="5"/>
        <v>123</v>
      </c>
      <c r="E22" s="20">
        <f t="shared" si="5"/>
        <v>317</v>
      </c>
      <c r="F22" s="20">
        <f t="shared" si="5"/>
        <v>142</v>
      </c>
      <c r="G22" s="20">
        <f t="shared" si="5"/>
        <v>284</v>
      </c>
      <c r="H22" s="20">
        <f t="shared" si="5"/>
        <v>145</v>
      </c>
      <c r="I22" s="20">
        <f t="shared" si="5"/>
        <v>390</v>
      </c>
      <c r="J22" s="20">
        <f t="shared" si="5"/>
        <v>0</v>
      </c>
      <c r="K22" s="20">
        <f t="shared" si="5"/>
        <v>77</v>
      </c>
      <c r="L22" s="20">
        <f t="shared" si="5"/>
        <v>281</v>
      </c>
      <c r="M22" s="20">
        <f t="shared" si="5"/>
        <v>138</v>
      </c>
      <c r="N22" s="20">
        <f t="shared" si="5"/>
        <v>239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2729</v>
      </c>
    </row>
    <row r="23" spans="1:36" s="47" customFormat="1" x14ac:dyDescent="0.25">
      <c r="A23" s="48" t="s">
        <v>26</v>
      </c>
      <c r="B23" s="19">
        <f>+B17+B19+B21</f>
        <v>1289.3399999999999</v>
      </c>
      <c r="C23" s="19">
        <f t="shared" si="5"/>
        <v>1978.09</v>
      </c>
      <c r="D23" s="19">
        <f t="shared" si="5"/>
        <v>677.73</v>
      </c>
      <c r="E23" s="19">
        <f t="shared" si="5"/>
        <v>1746.6699999999998</v>
      </c>
      <c r="F23" s="19">
        <f t="shared" si="5"/>
        <v>782.42</v>
      </c>
      <c r="G23" s="19">
        <f t="shared" si="5"/>
        <v>1564.84</v>
      </c>
      <c r="H23" s="19">
        <f t="shared" si="5"/>
        <v>798.94999999999993</v>
      </c>
      <c r="I23" s="19">
        <f t="shared" si="5"/>
        <v>2148.9</v>
      </c>
      <c r="J23" s="19">
        <f t="shared" si="5"/>
        <v>0</v>
      </c>
      <c r="K23" s="19">
        <f t="shared" si="5"/>
        <v>424.27</v>
      </c>
      <c r="L23" s="19">
        <f t="shared" si="5"/>
        <v>1548.31</v>
      </c>
      <c r="M23" s="19">
        <f t="shared" si="5"/>
        <v>760.38</v>
      </c>
      <c r="N23" s="19">
        <f t="shared" si="5"/>
        <v>1316.8899999999999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15036.789999999999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13.58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13.58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74.825800000000001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74.825800000000001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13.58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13.58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74.825800000000001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74.825800000000001</v>
      </c>
    </row>
    <row r="40" spans="1:34" x14ac:dyDescent="0.25">
      <c r="A40" s="13" t="s">
        <v>43</v>
      </c>
      <c r="B40" s="36">
        <v>7.52</v>
      </c>
      <c r="C40" s="36">
        <v>16.55</v>
      </c>
      <c r="D40" s="36"/>
      <c r="E40" s="36"/>
      <c r="F40" s="36"/>
      <c r="G40" s="36"/>
      <c r="H40" s="36"/>
      <c r="I40" s="36"/>
      <c r="J40" s="36"/>
      <c r="K40" s="36"/>
      <c r="L40" s="36"/>
      <c r="M40" s="36">
        <v>8.68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32.75</v>
      </c>
    </row>
    <row r="41" spans="1:34" s="47" customFormat="1" x14ac:dyDescent="0.25">
      <c r="A41" s="46" t="s">
        <v>44</v>
      </c>
      <c r="B41" s="22">
        <f>B40*$B$8</f>
        <v>41.435199999999995</v>
      </c>
      <c r="C41" s="22">
        <f t="shared" ref="C41:AG41" si="16">C40*$B$8</f>
        <v>91.1905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47.826799999999999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180.45249999999999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7.52</v>
      </c>
      <c r="C46" s="20">
        <f t="shared" ref="C46:AG47" si="19">+C40+C42+C44</f>
        <v>16.55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8.68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32.75</v>
      </c>
    </row>
    <row r="47" spans="1:34" s="47" customFormat="1" x14ac:dyDescent="0.25">
      <c r="A47" s="48" t="s">
        <v>48</v>
      </c>
      <c r="B47" s="19">
        <f>+B41+B43+B45</f>
        <v>41.435199999999995</v>
      </c>
      <c r="C47" s="19">
        <f t="shared" si="19"/>
        <v>91.1905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47.826799999999999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180.45249999999999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1013.22</v>
      </c>
      <c r="C49" s="44">
        <v>954.02</v>
      </c>
      <c r="D49" s="44">
        <v>617.84</v>
      </c>
      <c r="E49" s="44">
        <v>1016.24</v>
      </c>
      <c r="F49" s="44">
        <v>1458.19</v>
      </c>
      <c r="G49" s="44">
        <v>1537.63</v>
      </c>
      <c r="H49" s="44">
        <v>0</v>
      </c>
      <c r="I49" s="44"/>
      <c r="J49" s="44">
        <v>1849.42</v>
      </c>
      <c r="K49" s="44">
        <v>527.04</v>
      </c>
      <c r="L49" s="44">
        <v>891.81</v>
      </c>
      <c r="M49" s="45">
        <v>564.14</v>
      </c>
      <c r="N49" s="45">
        <v>902.56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11332.11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73.56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73.56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38.93</v>
      </c>
      <c r="D52" s="44"/>
      <c r="E52" s="44"/>
      <c r="F52" s="44"/>
      <c r="G52" s="44"/>
      <c r="H52" s="44">
        <v>1180.26</v>
      </c>
      <c r="I52" s="44">
        <v>1160.18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2379.37</v>
      </c>
    </row>
    <row r="53" spans="1:34" x14ac:dyDescent="0.25">
      <c r="A53" s="17" t="s">
        <v>18</v>
      </c>
      <c r="B53" s="44">
        <v>473.57</v>
      </c>
      <c r="C53" s="44">
        <v>342.01</v>
      </c>
      <c r="D53" s="44">
        <v>324.61</v>
      </c>
      <c r="E53" s="44">
        <v>219.95</v>
      </c>
      <c r="F53" s="44">
        <v>112.31</v>
      </c>
      <c r="G53" s="44">
        <v>143.86000000000001</v>
      </c>
      <c r="H53" s="44">
        <v>163.93</v>
      </c>
      <c r="I53" s="44">
        <v>496.41</v>
      </c>
      <c r="J53" s="44"/>
      <c r="K53" s="44"/>
      <c r="L53" s="44"/>
      <c r="M53" s="45">
        <v>33.96</v>
      </c>
      <c r="N53" s="45">
        <v>205.3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2515.9100000000003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32</v>
      </c>
      <c r="H54" s="44"/>
      <c r="I54" s="44"/>
      <c r="J54" s="44">
        <v>11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43</v>
      </c>
    </row>
    <row r="55" spans="1:34" x14ac:dyDescent="0.25">
      <c r="A55" s="17" t="s">
        <v>52</v>
      </c>
      <c r="B55" s="44">
        <v>0</v>
      </c>
      <c r="C55" s="44">
        <v>119.31</v>
      </c>
      <c r="D55" s="44">
        <v>20.34</v>
      </c>
      <c r="E55" s="44">
        <v>9.31</v>
      </c>
      <c r="F55" s="44">
        <v>43.85</v>
      </c>
      <c r="G55" s="44">
        <v>98.68</v>
      </c>
      <c r="H55" s="44"/>
      <c r="I55" s="44"/>
      <c r="J55" s="44">
        <v>50.33</v>
      </c>
      <c r="K55" s="44"/>
      <c r="L55" s="44"/>
      <c r="M55" s="45"/>
      <c r="N55" s="45">
        <v>20.65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362.46999999999997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39.229999999999997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39.229999999999997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2858.5652</v>
      </c>
      <c r="C64" s="53">
        <f t="shared" ref="C64:AG64" si="21">+C15+C23+C31+C39+C47+C48+C49+C50+C51+C52+C53+C54+C55+C56+C57+C58+C59+C60+C61+C62+C63</f>
        <v>3695.8763000000004</v>
      </c>
      <c r="D64" s="53">
        <f t="shared" si="21"/>
        <v>1640.5200000000002</v>
      </c>
      <c r="E64" s="53">
        <f t="shared" si="21"/>
        <v>3096.6699999999996</v>
      </c>
      <c r="F64" s="53">
        <f t="shared" si="21"/>
        <v>2511.27</v>
      </c>
      <c r="G64" s="53">
        <f t="shared" si="21"/>
        <v>3564.51</v>
      </c>
      <c r="H64" s="53">
        <f t="shared" si="21"/>
        <v>2159.64</v>
      </c>
      <c r="I64" s="53">
        <f t="shared" si="21"/>
        <v>3851.22</v>
      </c>
      <c r="J64" s="53">
        <f t="shared" si="21"/>
        <v>2116.25</v>
      </c>
      <c r="K64" s="53">
        <f t="shared" si="21"/>
        <v>996.81</v>
      </c>
      <c r="L64" s="53">
        <f t="shared" si="21"/>
        <v>2630.68</v>
      </c>
      <c r="M64" s="53">
        <f t="shared" si="21"/>
        <v>1482.3068000000001</v>
      </c>
      <c r="N64" s="53">
        <f t="shared" si="21"/>
        <v>2815.4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33419.7183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2859.55</v>
      </c>
      <c r="C67" s="57">
        <f t="shared" ref="C67:L67" si="23">C12</f>
        <v>3687.39</v>
      </c>
      <c r="D67" s="57">
        <f t="shared" si="23"/>
        <v>1639.73</v>
      </c>
      <c r="E67" s="57">
        <f t="shared" si="23"/>
        <v>3095.44</v>
      </c>
      <c r="F67" s="57">
        <f t="shared" si="23"/>
        <v>2507.8200000000002</v>
      </c>
      <c r="G67" s="57">
        <f t="shared" si="23"/>
        <v>3561.33</v>
      </c>
      <c r="H67" s="57">
        <f t="shared" si="23"/>
        <v>2161.23</v>
      </c>
      <c r="I67" s="57">
        <f t="shared" si="23"/>
        <v>3839.95</v>
      </c>
      <c r="J67" s="57">
        <f t="shared" si="23"/>
        <v>2116.14</v>
      </c>
      <c r="K67" s="57">
        <f t="shared" si="23"/>
        <v>988.74</v>
      </c>
      <c r="L67" s="57">
        <f t="shared" si="23"/>
        <v>2630.12</v>
      </c>
      <c r="M67" s="57">
        <f t="shared" si="22"/>
        <v>1479.62</v>
      </c>
      <c r="N67" s="57">
        <f t="shared" si="22"/>
        <v>2806.96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33374.020000000004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2859.55</v>
      </c>
      <c r="C69" s="59">
        <f t="shared" ref="C69:AG69" si="25">+C67+C68</f>
        <v>3687.39</v>
      </c>
      <c r="D69" s="59">
        <f t="shared" si="25"/>
        <v>1639.73</v>
      </c>
      <c r="E69" s="59">
        <f t="shared" si="25"/>
        <v>3095.44</v>
      </c>
      <c r="F69" s="59">
        <f t="shared" si="25"/>
        <v>2507.8200000000002</v>
      </c>
      <c r="G69" s="59">
        <f t="shared" si="25"/>
        <v>3561.33</v>
      </c>
      <c r="H69" s="59">
        <f t="shared" si="25"/>
        <v>2161.23</v>
      </c>
      <c r="I69" s="59">
        <f t="shared" si="25"/>
        <v>3839.95</v>
      </c>
      <c r="J69" s="59">
        <f t="shared" si="25"/>
        <v>2116.14</v>
      </c>
      <c r="K69" s="59">
        <f t="shared" si="25"/>
        <v>988.74</v>
      </c>
      <c r="L69" s="59">
        <f t="shared" si="25"/>
        <v>2630.12</v>
      </c>
      <c r="M69" s="59">
        <f t="shared" si="25"/>
        <v>1479.62</v>
      </c>
      <c r="N69" s="59">
        <f t="shared" si="25"/>
        <v>2806.96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33374.020000000004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-0.98480000000017753</v>
      </c>
      <c r="C70" s="57">
        <f t="shared" si="26"/>
        <v>8.4863000000004831</v>
      </c>
      <c r="D70" s="57">
        <f t="shared" si="26"/>
        <v>0.79000000000019099</v>
      </c>
      <c r="E70" s="57">
        <f t="shared" si="26"/>
        <v>1.2299999999995634</v>
      </c>
      <c r="F70" s="57">
        <f t="shared" si="26"/>
        <v>3.4499999999998181</v>
      </c>
      <c r="G70" s="57">
        <f t="shared" si="26"/>
        <v>3.180000000000291</v>
      </c>
      <c r="H70" s="57">
        <f t="shared" si="26"/>
        <v>-1.5900000000001455</v>
      </c>
      <c r="I70" s="57">
        <f t="shared" si="26"/>
        <v>11.269999999999982</v>
      </c>
      <c r="J70" s="57">
        <f t="shared" si="26"/>
        <v>0.11000000000012733</v>
      </c>
      <c r="K70" s="57">
        <f t="shared" si="26"/>
        <v>8.0699999999999363</v>
      </c>
      <c r="L70" s="57">
        <f t="shared" si="26"/>
        <v>0.55999999999994543</v>
      </c>
      <c r="M70" s="57">
        <f t="shared" si="26"/>
        <v>2.6868000000001757</v>
      </c>
      <c r="N70" s="57">
        <f t="shared" si="26"/>
        <v>8.4400000000000546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45.698300000000245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 t="s">
        <v>123</v>
      </c>
      <c r="L71" s="14"/>
      <c r="M71" s="29"/>
      <c r="N71" s="29" t="s">
        <v>124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N72" s="12" t="s">
        <v>125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8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3417.94</v>
      </c>
      <c r="C12" s="26">
        <v>3548.14</v>
      </c>
      <c r="D12" s="26">
        <v>4862.51</v>
      </c>
      <c r="E12" s="26">
        <v>1408.56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13237.15</v>
      </c>
      <c r="AI12" s="26">
        <v>13055.34</v>
      </c>
      <c r="AJ12" s="69">
        <f>+AI12-AH12</f>
        <v>-181.80999999999949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</v>
      </c>
      <c r="C15" s="23">
        <v>306</v>
      </c>
      <c r="D15" s="23">
        <v>410.8</v>
      </c>
      <c r="E15" s="23">
        <v>177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958.8</v>
      </c>
    </row>
    <row r="16" spans="1:36" s="32" customFormat="1" x14ac:dyDescent="0.25">
      <c r="A16" s="30" t="s">
        <v>20</v>
      </c>
      <c r="B16" s="31">
        <v>269</v>
      </c>
      <c r="C16" s="31">
        <v>362</v>
      </c>
      <c r="D16" s="31">
        <v>460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1091</v>
      </c>
      <c r="AJ16" s="70"/>
    </row>
    <row r="17" spans="1:36" s="47" customFormat="1" x14ac:dyDescent="0.25">
      <c r="A17" s="46" t="s">
        <v>27</v>
      </c>
      <c r="B17" s="22">
        <f>B16*$B$8</f>
        <v>1482.19</v>
      </c>
      <c r="C17" s="22">
        <f>C16*$B$8</f>
        <v>1994.62</v>
      </c>
      <c r="D17" s="22">
        <f t="shared" ref="D17:AG17" si="2">D16*$B$8</f>
        <v>2534.6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6011.41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269</v>
      </c>
      <c r="C22" s="20">
        <f t="shared" ref="C22:AG23" si="5">+C16+C18+C20</f>
        <v>362</v>
      </c>
      <c r="D22" s="20">
        <f t="shared" si="5"/>
        <v>460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1091</v>
      </c>
    </row>
    <row r="23" spans="1:36" s="47" customFormat="1" x14ac:dyDescent="0.25">
      <c r="A23" s="48" t="s">
        <v>26</v>
      </c>
      <c r="B23" s="19">
        <f>+B17+B19+B21</f>
        <v>1482.19</v>
      </c>
      <c r="C23" s="19">
        <f t="shared" si="5"/>
        <v>1994.62</v>
      </c>
      <c r="D23" s="19">
        <f t="shared" si="5"/>
        <v>2534.6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6011.41</v>
      </c>
    </row>
    <row r="24" spans="1:36" x14ac:dyDescent="0.25">
      <c r="A24" s="13" t="s">
        <v>28</v>
      </c>
      <c r="B24" s="34">
        <v>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29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29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93.26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93.26</v>
      </c>
    </row>
    <row r="41" spans="1:34" s="47" customFormat="1" x14ac:dyDescent="0.25">
      <c r="A41" s="46" t="s">
        <v>44</v>
      </c>
      <c r="B41" s="22">
        <f>B40*$B$8</f>
        <v>513.86260000000004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513.86260000000004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93.26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93.26</v>
      </c>
    </row>
    <row r="47" spans="1:34" s="47" customFormat="1" x14ac:dyDescent="0.25">
      <c r="A47" s="48" t="s">
        <v>48</v>
      </c>
      <c r="B47" s="19">
        <f>+B41+B43+B45</f>
        <v>513.86260000000004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513.86260000000004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1135.3499999999999</v>
      </c>
      <c r="C49" s="44">
        <v>1053.69</v>
      </c>
      <c r="D49" s="44">
        <v>1447.51</v>
      </c>
      <c r="E49" s="44">
        <v>1048.08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4684.63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163.87</v>
      </c>
      <c r="C53" s="44">
        <v>126.18</v>
      </c>
      <c r="D53" s="44">
        <v>471.18</v>
      </c>
      <c r="E53" s="44">
        <v>50.65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811.88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31.59</v>
      </c>
      <c r="C55" s="44">
        <v>68.459999999999994</v>
      </c>
      <c r="D55" s="44"/>
      <c r="E55" s="44">
        <v>133.4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233.45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3420.8625999999999</v>
      </c>
      <c r="C64" s="53">
        <f t="shared" ref="C64:AG64" si="21">+C15+C23+C31+C39+C47+C48+C49+C50+C51+C52+C53+C54+C55+C56+C57+C58+C59+C60+C61+C62+C63</f>
        <v>3548.95</v>
      </c>
      <c r="D64" s="53">
        <f t="shared" si="21"/>
        <v>4864.09</v>
      </c>
      <c r="E64" s="53">
        <f t="shared" si="21"/>
        <v>1409.13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13243.032599999999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3417.94</v>
      </c>
      <c r="C67" s="57">
        <f t="shared" ref="C67:L67" si="23">C12</f>
        <v>3548.14</v>
      </c>
      <c r="D67" s="57">
        <f t="shared" si="23"/>
        <v>4862.51</v>
      </c>
      <c r="E67" s="57">
        <f t="shared" si="23"/>
        <v>1408.56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13237.15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3417.94</v>
      </c>
      <c r="C69" s="59">
        <f t="shared" ref="C69:AG69" si="25">+C67+C68</f>
        <v>3548.14</v>
      </c>
      <c r="D69" s="59">
        <f t="shared" si="25"/>
        <v>4862.51</v>
      </c>
      <c r="E69" s="59">
        <f t="shared" si="25"/>
        <v>1408.56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13237.15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2.9225999999998749</v>
      </c>
      <c r="C70" s="57">
        <f t="shared" si="26"/>
        <v>0.80999999999994543</v>
      </c>
      <c r="D70" s="57">
        <f t="shared" si="26"/>
        <v>1.5799999999999272</v>
      </c>
      <c r="E70" s="57">
        <f t="shared" si="26"/>
        <v>0.57000000000016371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5.8825999999999112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2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3411.27</v>
      </c>
      <c r="C12" s="26">
        <v>4879.96</v>
      </c>
      <c r="D12" s="26">
        <v>1242.19</v>
      </c>
      <c r="E12" s="26">
        <v>2140.0100000000002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11673.43</v>
      </c>
      <c r="AI12" s="26">
        <v>11567.16</v>
      </c>
      <c r="AJ12" s="69">
        <f>+AI12-AH12</f>
        <v>-106.27000000000044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266.5</v>
      </c>
      <c r="C15" s="23">
        <v>314</v>
      </c>
      <c r="D15" s="23">
        <v>347</v>
      </c>
      <c r="E15" s="23">
        <v>501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1428.5</v>
      </c>
    </row>
    <row r="16" spans="1:36" s="32" customFormat="1" x14ac:dyDescent="0.25">
      <c r="A16" s="30" t="s">
        <v>20</v>
      </c>
      <c r="B16" s="31">
        <v>324</v>
      </c>
      <c r="C16" s="31">
        <v>385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709</v>
      </c>
      <c r="AJ16" s="70"/>
    </row>
    <row r="17" spans="1:36" s="47" customFormat="1" x14ac:dyDescent="0.25">
      <c r="A17" s="46" t="s">
        <v>27</v>
      </c>
      <c r="B17" s="22">
        <f>B16*$B$8</f>
        <v>1785.24</v>
      </c>
      <c r="C17" s="22">
        <f>C16*$B$8</f>
        <v>2121.35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3906.59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324</v>
      </c>
      <c r="C22" s="20">
        <f t="shared" ref="C22:AG23" si="5">+C16+C18+C20</f>
        <v>385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709</v>
      </c>
    </row>
    <row r="23" spans="1:36" s="47" customFormat="1" x14ac:dyDescent="0.25">
      <c r="A23" s="48" t="s">
        <v>26</v>
      </c>
      <c r="B23" s="19">
        <f>+B17+B19+B21</f>
        <v>1785.24</v>
      </c>
      <c r="C23" s="19">
        <f t="shared" si="5"/>
        <v>2121.35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3906.59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41.77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41.77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230.15270000000001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230.15270000000001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41.77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41.77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230.15270000000001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230.15270000000001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1126.03</v>
      </c>
      <c r="C49" s="44">
        <v>1756.72</v>
      </c>
      <c r="D49" s="44">
        <v>792.86</v>
      </c>
      <c r="E49" s="44">
        <v>1173.33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4848.9400000000005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234.33</v>
      </c>
      <c r="C53" s="44">
        <v>438.57</v>
      </c>
      <c r="D53" s="44">
        <v>87.97</v>
      </c>
      <c r="E53" s="44">
        <v>325.72000000000003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1086.5900000000001</v>
      </c>
    </row>
    <row r="54" spans="1:34" x14ac:dyDescent="0.25">
      <c r="A54" s="17" t="s">
        <v>114</v>
      </c>
      <c r="B54" s="44"/>
      <c r="C54" s="44"/>
      <c r="D54" s="44">
        <v>15.2</v>
      </c>
      <c r="E54" s="44">
        <v>19.91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35.11</v>
      </c>
    </row>
    <row r="55" spans="1:34" x14ac:dyDescent="0.25">
      <c r="A55" s="17" t="s">
        <v>52</v>
      </c>
      <c r="B55" s="44"/>
      <c r="C55" s="44">
        <v>18.73</v>
      </c>
      <c r="D55" s="44"/>
      <c r="E55" s="44">
        <v>121.61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140.34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3412.0999999999995</v>
      </c>
      <c r="C64" s="53">
        <f t="shared" ref="C64:AG64" si="21">+C15+C23+C31+C39+C47+C48+C49+C50+C51+C52+C53+C54+C55+C56+C57+C58+C59+C60+C61+C62+C63</f>
        <v>4879.5226999999995</v>
      </c>
      <c r="D64" s="53">
        <f t="shared" si="21"/>
        <v>1243.0300000000002</v>
      </c>
      <c r="E64" s="53">
        <f t="shared" si="21"/>
        <v>2141.5700000000002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11676.2227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3411.27</v>
      </c>
      <c r="C67" s="57">
        <f t="shared" ref="C67:L67" si="23">C12</f>
        <v>4879.96</v>
      </c>
      <c r="D67" s="57">
        <f t="shared" si="23"/>
        <v>1242.19</v>
      </c>
      <c r="E67" s="57">
        <f t="shared" si="23"/>
        <v>2140.0100000000002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11673.43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3411.27</v>
      </c>
      <c r="C69" s="59">
        <f t="shared" ref="C69:AG69" si="25">+C67+C68</f>
        <v>4879.96</v>
      </c>
      <c r="D69" s="59">
        <f t="shared" si="25"/>
        <v>1242.19</v>
      </c>
      <c r="E69" s="59">
        <f t="shared" si="25"/>
        <v>2140.0100000000002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11673.43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0.82999999999947249</v>
      </c>
      <c r="C70" s="57">
        <f t="shared" si="26"/>
        <v>-0.43730000000050495</v>
      </c>
      <c r="D70" s="57">
        <f t="shared" si="26"/>
        <v>0.84000000000014552</v>
      </c>
      <c r="E70" s="57">
        <f t="shared" si="26"/>
        <v>1.5599999999999454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2.7926999999990585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67" sqref="AI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792.41</v>
      </c>
      <c r="C12" s="26">
        <v>1531.88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2324.29</v>
      </c>
      <c r="AI12" s="26">
        <v>2294.86</v>
      </c>
      <c r="AJ12" s="69">
        <f>+AI12-AH12</f>
        <v>-29.429999999999836</v>
      </c>
    </row>
    <row r="13" spans="1:36" ht="19.5" customHeight="1" x14ac:dyDescent="0.25">
      <c r="A13" s="25" t="s">
        <v>117</v>
      </c>
      <c r="B13" s="26"/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47.5</v>
      </c>
      <c r="C15" s="23">
        <v>27.5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</v>
      </c>
    </row>
    <row r="16" spans="1:36" s="32" customFormat="1" x14ac:dyDescent="0.25">
      <c r="A16" s="30" t="s">
        <v>20</v>
      </c>
      <c r="B16" s="31">
        <v>26</v>
      </c>
      <c r="C16" s="31">
        <v>161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187</v>
      </c>
      <c r="AJ16" s="70"/>
    </row>
    <row r="17" spans="1:36" s="47" customFormat="1" x14ac:dyDescent="0.25">
      <c r="A17" s="46" t="s">
        <v>27</v>
      </c>
      <c r="B17" s="22">
        <f>B16*$B$8</f>
        <v>143.26</v>
      </c>
      <c r="C17" s="22">
        <f>C16*$B$8</f>
        <v>887.11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1030.3699999999999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</v>
      </c>
      <c r="C22" s="20">
        <f t="shared" ref="C22:AG23" si="5">+C16+C18+C20</f>
        <v>161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</v>
      </c>
    </row>
    <row r="23" spans="1:36" s="47" customFormat="1" x14ac:dyDescent="0.25">
      <c r="A23" s="48" t="s">
        <v>26</v>
      </c>
      <c r="B23" s="19">
        <f>+B17+B19+B21</f>
        <v>143.26</v>
      </c>
      <c r="C23" s="19">
        <f t="shared" si="5"/>
        <v>887.11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1030.3699999999999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10.38</v>
      </c>
      <c r="C40" s="36">
        <v>8.14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18.520000000000003</v>
      </c>
    </row>
    <row r="41" spans="1:34" s="47" customFormat="1" x14ac:dyDescent="0.25">
      <c r="A41" s="46" t="s">
        <v>44</v>
      </c>
      <c r="B41" s="22">
        <f>B40*$B$8</f>
        <v>57.193800000000003</v>
      </c>
      <c r="C41" s="22">
        <f t="shared" ref="C41:AG41" si="16">C40*$B$8</f>
        <v>44.851399999999998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102.04519999999999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10.38</v>
      </c>
      <c r="C46" s="20">
        <f t="shared" ref="C46:AG47" si="19">+C40+C42+C44</f>
        <v>8.14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18.520000000000003</v>
      </c>
    </row>
    <row r="47" spans="1:34" s="47" customFormat="1" x14ac:dyDescent="0.25">
      <c r="A47" s="48" t="s">
        <v>48</v>
      </c>
      <c r="B47" s="19">
        <f>+B41+B43+B45</f>
        <v>57.193800000000003</v>
      </c>
      <c r="C47" s="19">
        <f t="shared" si="19"/>
        <v>44.851399999999998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102.04519999999999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512.30999999999995</v>
      </c>
      <c r="C49" s="44">
        <v>517.24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1029.55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9.8000000000000007</v>
      </c>
      <c r="C53" s="44">
        <v>24.42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34.22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25.74</v>
      </c>
      <c r="C55" s="44">
        <v>49.81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75.55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795.80379999999991</v>
      </c>
      <c r="C64" s="53">
        <f t="shared" ref="C64:AG64" si="21">+C15+C23+C31+C39+C47+C48+C49+C50+C51+C52+C53+C54+C55+C56+C57+C58+C59+C60+C61+C62+C63</f>
        <v>1550.9313999999999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2346.7352000000001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792.41</v>
      </c>
      <c r="C67" s="57">
        <f t="shared" ref="C67:L67" si="23">C12</f>
        <v>1531.88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2324.29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792.41</v>
      </c>
      <c r="C69" s="59">
        <f t="shared" ref="C69:AG69" si="25">+C67+C68</f>
        <v>1543.88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2336.29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3.393799999999942</v>
      </c>
      <c r="C70" s="57">
        <f t="shared" si="26"/>
        <v>7.0513999999998305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10.445199999999772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650.28</v>
      </c>
      <c r="C12" s="26">
        <v>4668.25</v>
      </c>
      <c r="D12" s="26">
        <v>198.58</v>
      </c>
      <c r="E12" s="26">
        <v>418.26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5935.37</v>
      </c>
      <c r="AI12" s="26">
        <v>5935.37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</v>
      </c>
      <c r="C15" s="23">
        <v>70</v>
      </c>
      <c r="D15" s="23"/>
      <c r="E15" s="23">
        <v>163.5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253.5</v>
      </c>
    </row>
    <row r="16" spans="1:36" s="32" customFormat="1" x14ac:dyDescent="0.25">
      <c r="A16" s="30" t="s">
        <v>20</v>
      </c>
      <c r="B16" s="31">
        <v>71</v>
      </c>
      <c r="C16" s="31">
        <v>586</v>
      </c>
      <c r="D16" s="31">
        <v>1</v>
      </c>
      <c r="E16" s="31">
        <v>25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683</v>
      </c>
      <c r="AJ16" s="70"/>
    </row>
    <row r="17" spans="1:36" s="47" customFormat="1" x14ac:dyDescent="0.25">
      <c r="A17" s="46" t="s">
        <v>27</v>
      </c>
      <c r="B17" s="22">
        <f>B16*$B$8</f>
        <v>391.21</v>
      </c>
      <c r="C17" s="22">
        <f>C16*$B$8</f>
        <v>3228.8599999999997</v>
      </c>
      <c r="D17" s="22">
        <f t="shared" ref="D17:AG17" si="2">D16*$B$8</f>
        <v>5.51</v>
      </c>
      <c r="E17" s="22">
        <f t="shared" si="2"/>
        <v>137.75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3763.33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71</v>
      </c>
      <c r="C22" s="20">
        <f t="shared" ref="C22:AG23" si="5">+C16+C18+C20</f>
        <v>586</v>
      </c>
      <c r="D22" s="20">
        <f t="shared" si="5"/>
        <v>1</v>
      </c>
      <c r="E22" s="20">
        <f t="shared" si="5"/>
        <v>25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683</v>
      </c>
    </row>
    <row r="23" spans="1:36" s="47" customFormat="1" x14ac:dyDescent="0.25">
      <c r="A23" s="48" t="s">
        <v>26</v>
      </c>
      <c r="B23" s="19">
        <f>+B17+B19+B21</f>
        <v>391.21</v>
      </c>
      <c r="C23" s="19">
        <f t="shared" si="5"/>
        <v>3228.8599999999997</v>
      </c>
      <c r="D23" s="19">
        <f t="shared" si="5"/>
        <v>5.51</v>
      </c>
      <c r="E23" s="19">
        <f t="shared" si="5"/>
        <v>137.75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3763.33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35</v>
      </c>
      <c r="D32" s="36">
        <v>22.52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57.519999999999996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192.85</v>
      </c>
      <c r="D33" s="22">
        <f t="shared" si="12"/>
        <v>124.08519999999999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316.93520000000001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35</v>
      </c>
      <c r="D38" s="20">
        <f t="shared" si="15"/>
        <v>22.52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57.519999999999996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192.85</v>
      </c>
      <c r="D39" s="19">
        <f t="shared" si="15"/>
        <v>124.08519999999999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316.93520000000001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223.22</v>
      </c>
      <c r="C49" s="44">
        <v>1078.3599999999999</v>
      </c>
      <c r="D49" s="44">
        <v>68.98</v>
      </c>
      <c r="E49" s="44">
        <v>111.84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1482.3999999999999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15.37</v>
      </c>
      <c r="C53" s="44">
        <v>53.88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69.25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3.47</v>
      </c>
      <c r="C55" s="44">
        <v>49.81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53.28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653.27</v>
      </c>
      <c r="C64" s="53">
        <f t="shared" ref="C64:AG64" si="21">+C15+C23+C31+C39+C47+C48+C49+C50+C51+C52+C53+C54+C55+C56+C57+C58+C59+C60+C61+C62+C63</f>
        <v>4673.76</v>
      </c>
      <c r="D64" s="53">
        <f t="shared" si="21"/>
        <v>198.5752</v>
      </c>
      <c r="E64" s="53">
        <f t="shared" si="21"/>
        <v>413.09000000000003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5938.695200000001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650.28</v>
      </c>
      <c r="C67" s="57">
        <f t="shared" ref="C67:L67" si="23">C12</f>
        <v>4668.25</v>
      </c>
      <c r="D67" s="57">
        <f t="shared" si="23"/>
        <v>198.58</v>
      </c>
      <c r="E67" s="57">
        <f t="shared" si="23"/>
        <v>418.26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5935.37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650.28</v>
      </c>
      <c r="C69" s="59">
        <f t="shared" ref="C69:AG69" si="25">+C67+C68</f>
        <v>4668.25</v>
      </c>
      <c r="D69" s="59">
        <f t="shared" si="25"/>
        <v>198.58</v>
      </c>
      <c r="E69" s="59">
        <f t="shared" si="25"/>
        <v>418.26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5935.37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2.9900000000000091</v>
      </c>
      <c r="C70" s="57">
        <f t="shared" si="26"/>
        <v>5.5100000000002183</v>
      </c>
      <c r="D70" s="57">
        <f t="shared" si="26"/>
        <v>-4.8000000000172349E-3</v>
      </c>
      <c r="E70" s="57">
        <f t="shared" si="26"/>
        <v>-5.1699999999999591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3.3252000000002511</v>
      </c>
    </row>
    <row r="71" spans="1:34" ht="96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2022-06-29T18:05:51Z</dcterms:modified>
</cp:coreProperties>
</file>