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6" activeTab="6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P64" i="152"/>
  <c r="P70" i="152" s="1"/>
  <c r="H64" i="152"/>
  <c r="H70" i="152" s="1"/>
  <c r="AH23" i="149"/>
  <c r="F11" i="145" s="1"/>
  <c r="X64" i="152"/>
  <c r="X70" i="152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AA47" i="40"/>
  <c r="AD39" i="40"/>
  <c r="X39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Z64" i="40"/>
  <c r="Z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B64" i="40" l="1"/>
  <c r="AB70" i="40" s="1"/>
  <c r="L69" i="40"/>
  <c r="Y64" i="40"/>
  <c r="Y70" i="40" s="1"/>
  <c r="AD64" i="40"/>
  <c r="AD70" i="40" s="1"/>
  <c r="AA64" i="40"/>
  <c r="AA70" i="40" s="1"/>
  <c r="AE64" i="40"/>
  <c r="AE70" i="40" s="1"/>
  <c r="T64" i="40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I39" i="40" l="1"/>
  <c r="G23" i="40"/>
  <c r="E23" i="40"/>
  <c r="K31" i="40"/>
  <c r="G31" i="40"/>
  <c r="C31" i="40"/>
  <c r="L39" i="40"/>
  <c r="F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<sst xmlns="http://schemas.openxmlformats.org/spreadsheetml/2006/main" count="742" uniqueCount="134">
  <si>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</si>
  <si>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</si>
  <si>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</si>
  <si>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</si>
  <si>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</si>
  <si>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</si>
  <si>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</si>
  <si>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</si>
  <si>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</si>
  <si>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</si>
  <si>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</si>
  <si>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</si>
  <si>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</si>
  <si>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</si>
  <si>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</si>
  <si>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</si>
  <si>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</si>
  <si>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</si>
  <si>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</si>
  <si>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</si>
  <si>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</si>
  <si>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</si>
  <si>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</si>
  <si>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</si>
  <si>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</si>
  <si>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</si>
  <si>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</si>
  <si>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</si>
  <si>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</si>
  <si>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</si>
  <si>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</si>
  <si>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</si>
  <si>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</si>
  <si>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</si>
  <si>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</si>
  <si>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</si>
  <si>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</si>
  <si>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</si>
  <si>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</si>
  <si>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</si>
  <si>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</si>
  <si>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</si>
  <si>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</si>
  <si>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</si>
  <si>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</si>
  <si>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</si>
  <si>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</si>
  <si>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</si>
  <si>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</si>
  <si>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</si>
  <si>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</si>
  <si>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</si>
  <si>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</si>
  <si>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</si>
  <si>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</si>
  <si>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</si>
  <si>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</si>
  <si>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</si>
  <si>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</si>
  <si>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</si>
  <si>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</si>
  <si>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</si>
  <si>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</si>
  <si>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</si>
  <si>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</si>
  <si>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</si>
  <si>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</si>
  <si>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</si>
  <si>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</si>
  <si>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</si>
  <si>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</si>
  <si>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</si>
  <si>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</si>
  <si>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</si>
  <si>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</si>
  <si>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</si>
  <si>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</si>
  <si>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</si>
  <si>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</si>
  <si>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</si>
  <si>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</si>
  <si>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</si>
  <si>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</si>
  <si>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</si>
  <si>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</si>
  <si>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</si>
  <si>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</si>
  <si>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</si>
  <si>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</si>
  <si>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</si>
  <si>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</si>
  <si>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</si>
  <si>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</si>
  <si>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</si>
  <si>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</si>
  <si>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</si>
  <si>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</si>
  <si>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</si>
  <si>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</si>
  <si>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</si>
  <si>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</si>
  <si>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</si>
  <si>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</si>
  <si>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</si>
  <si>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</si>
  <si>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</si>
  <si>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</si>
  <si>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</si>
  <si>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</si>
  <si>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</si>
  <si>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</si>
  <si>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</si>
  <si>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</si>
  <si>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</si>
  <si>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</si>
  <si>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</si>
  <si>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</si>
  <si>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</si>
  <si>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</si>
  <si>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</si>
  <si>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</si>
  <si>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</si>
  <si>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</si>
  <si>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10.30 CUENTA COBRADA</t>
  </si>
  <si>
    <t>NO FACTURADA</t>
  </si>
  <si>
    <t>25.00PERIODICO</t>
  </si>
  <si>
    <t xml:space="preserve">EN EL SITEMA SE </t>
  </si>
  <si>
    <t>CARGARON 60.00</t>
  </si>
  <si>
    <t>DE MAS EN DEBITO</t>
  </si>
  <si>
    <t>PROVINCIAL</t>
  </si>
  <si>
    <t>EN EL SISTEMA SE</t>
  </si>
  <si>
    <t>CARGO 40.00MENOS</t>
  </si>
  <si>
    <t>27.50F/C</t>
  </si>
  <si>
    <t>5.00F/C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</si>
</sst>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45613.8</v>
      </c>
      <c r="C2" s="43">
        <f>MODELO!AH12</f>
        <v>24815.78</v>
      </c>
      <c r="D2" s="43">
        <f>EXQUISITECES!AH12</f>
        <v>6539.52</v>
      </c>
      <c r="E2" s="43">
        <f>HOYADA!AH12</f>
        <v>10391.75</v>
      </c>
      <c r="F2" s="43">
        <f>FARMASTOP!AH12</f>
        <v>2412.34</v>
      </c>
      <c r="G2" s="43">
        <f>BOCAS!AH12</f>
        <v>1439.9299999999998</v>
      </c>
      <c r="H2" s="43">
        <f>LAGUNETICA!AH12</f>
        <v>13425.52</v>
      </c>
      <c r="I2" s="43">
        <f>SANANTONIO!AH12</f>
        <v>0</v>
      </c>
      <c r="J2" s="43">
        <f>SUM(B2:I2)</f>
        <v>104638.64</v>
      </c>
    </row>
    <row r="3" spans="1:10" x14ac:dyDescent="0.25">
      <c r="A3" s="46" t="s">
        <v>0</v>
      </c>
      <c r="B3" s="43">
        <f>AUTOMERCADO!AH15</f>
        <v>2294.1999999999998</v>
      </c>
      <c r="C3" s="43">
        <f>MODELO!AH15</f>
        <v>1280.5</v>
      </c>
      <c r="D3" s="43">
        <f>EXQUISITECES!AH15</f>
        <v>551</v>
      </c>
      <c r="E3" s="43">
        <f>HOYADA!AH15</f>
        <v>1501.7</v>
      </c>
      <c r="F3" s="43">
        <f>FARMASTOP!AH15</f>
        <v>132.5</v>
      </c>
      <c r="G3" s="43">
        <f>BOCAS!AH15</f>
        <v>67.5</v>
      </c>
      <c r="H3" s="43">
        <f>LAGUNETICA!AH15</f>
        <v>1616</v>
      </c>
      <c r="I3" s="43">
        <f>SANANTONIO!AH15</f>
        <v>0</v>
      </c>
      <c r="J3" s="43">
        <f t="shared" ref="J3:J52" si="0">SUM(B3:I3)</f>
        <v>7443.4</v>
      </c>
    </row>
    <row r="4" spans="1:10" x14ac:dyDescent="0.25">
      <c r="A4" s="73" t="s">
        <v>20</v>
      </c>
      <c r="B4" s="43">
        <f>AUTOMERCADO!AH16</f>
        <v>3576</v>
      </c>
      <c r="C4" s="43">
        <f>MODELO!AH16</f>
        <v>1841</v>
      </c>
      <c r="D4" s="43">
        <f>EXQUISITECES!AH16</f>
        <v>461</v>
      </c>
      <c r="E4" s="43">
        <f>HOYADA!AH16</f>
        <v>519</v>
      </c>
      <c r="F4" s="43">
        <f>FARMASTOP!AH16</f>
        <v>133</v>
      </c>
      <c r="G4" s="43">
        <f>BOCAS!AH16</f>
        <v>116</v>
      </c>
      <c r="H4" s="43">
        <f>LAGUNETICA!AH16</f>
        <v>837</v>
      </c>
      <c r="I4" s="43">
        <f>SANANTONIO!AH16</f>
        <v>0</v>
      </c>
      <c r="J4" s="43">
        <f t="shared" si="0"/>
        <v>7483</v>
      </c>
    </row>
    <row r="5" spans="1:10" x14ac:dyDescent="0.25">
      <c r="A5" s="46" t="s">
        <v>27</v>
      </c>
      <c r="B5" s="43">
        <f>AUTOMERCADO!AH17</f>
        <v>19703.759999999995</v>
      </c>
      <c r="C5" s="43">
        <f>MODELO!AH17</f>
        <v>10143.91</v>
      </c>
      <c r="D5" s="43">
        <f>EXQUISITECES!AH17</f>
        <v>2540.1099999999997</v>
      </c>
      <c r="E5" s="43">
        <f>HOYADA!AH17</f>
        <v>2859.69</v>
      </c>
      <c r="F5" s="43">
        <f>FARMASTOP!AH17</f>
        <v>732.83</v>
      </c>
      <c r="G5" s="43">
        <f>BOCAS!AH17</f>
        <v>639.16</v>
      </c>
      <c r="H5" s="43">
        <f>LAGUNETICA!AH17</f>
        <v>4611.87</v>
      </c>
      <c r="I5" s="43">
        <f>SANANTONIO!AH17</f>
        <v>0</v>
      </c>
      <c r="J5" s="43">
        <f t="shared" si="0"/>
        <v>41231.33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3576</v>
      </c>
      <c r="C10" s="43">
        <f>MODELO!AH22</f>
        <v>1841</v>
      </c>
      <c r="D10" s="43">
        <f>EXQUISITECES!AH22</f>
        <v>461</v>
      </c>
      <c r="E10" s="43">
        <f>HOYADA!AH22</f>
        <v>519</v>
      </c>
      <c r="F10" s="43">
        <f>FARMASTOP!AH22</f>
        <v>133</v>
      </c>
      <c r="G10" s="43">
        <f>BOCAS!AH22</f>
        <v>116</v>
      </c>
      <c r="H10" s="43">
        <f>LAGUNETICA!AH22</f>
        <v>837</v>
      </c>
      <c r="I10" s="43">
        <f>SANANTONIO!AH22</f>
        <v>0</v>
      </c>
      <c r="J10" s="43">
        <f t="shared" si="0"/>
        <v>7483</v>
      </c>
    </row>
    <row r="11" spans="1:10" x14ac:dyDescent="0.25">
      <c r="A11" s="48" t="s">
        <v>26</v>
      </c>
      <c r="B11" s="43">
        <f>AUTOMERCADO!AH23</f>
        <v>19703.759999999995</v>
      </c>
      <c r="C11" s="43">
        <f>MODELO!AH23</f>
        <v>10143.91</v>
      </c>
      <c r="D11" s="43">
        <f>EXQUISITECES!AH23</f>
        <v>2540.1099999999997</v>
      </c>
      <c r="E11" s="43">
        <f>HOYADA!AH23</f>
        <v>2859.69</v>
      </c>
      <c r="F11" s="43">
        <f>FARMASTOP!AH23</f>
        <v>732.83</v>
      </c>
      <c r="G11" s="43">
        <f>BOCAS!AH23</f>
        <v>639.16</v>
      </c>
      <c r="H11" s="43">
        <f>LAGUNETICA!AH23</f>
        <v>4611.87</v>
      </c>
      <c r="I11" s="43">
        <f>SANANTONIO!AH23</f>
        <v>0</v>
      </c>
      <c r="J11" s="43">
        <f t="shared" si="0"/>
        <v>41231.33</v>
      </c>
    </row>
    <row r="12" spans="1:10" x14ac:dyDescent="0.25">
      <c r="A12" s="46" t="s">
        <v>28</v>
      </c>
      <c r="B12" s="43">
        <f>AUTOMERCADO!AH24</f>
        <v>10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58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58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58</v>
      </c>
    </row>
    <row r="20" spans="1:10" x14ac:dyDescent="0.25">
      <c r="A20" s="46" t="s">
        <v>34</v>
      </c>
      <c r="B20" s="43">
        <f>AUTOMERCADO!AH32</f>
        <v>277.68</v>
      </c>
      <c r="C20" s="43">
        <f>MODELO!AH32</f>
        <v>0</v>
      </c>
      <c r="D20" s="43">
        <f>EXQUISITECES!AH32</f>
        <v>0</v>
      </c>
      <c r="E20" s="43">
        <f>HOYADA!AH32</f>
        <v>14.26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291.94</v>
      </c>
    </row>
    <row r="21" spans="1:10" x14ac:dyDescent="0.25">
      <c r="A21" s="46" t="s">
        <v>35</v>
      </c>
      <c r="B21" s="43">
        <f>AUTOMERCADO!AH33</f>
        <v>1530.0167999999999</v>
      </c>
      <c r="C21" s="43">
        <f>MODELO!AH33</f>
        <v>0</v>
      </c>
      <c r="D21" s="43">
        <f>EXQUISITECES!AH33</f>
        <v>0</v>
      </c>
      <c r="E21" s="43">
        <f>HOYADA!AH33</f>
        <v>78.572599999999994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1608.5893999999998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277.68</v>
      </c>
      <c r="C26" s="43">
        <f>MODELO!AH38</f>
        <v>0</v>
      </c>
      <c r="D26" s="43">
        <f>EXQUISITECES!AH38</f>
        <v>0</v>
      </c>
      <c r="E26" s="43">
        <f>HOYADA!AH38</f>
        <v>14.26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291.94</v>
      </c>
    </row>
    <row r="27" spans="1:10" x14ac:dyDescent="0.25">
      <c r="A27" s="48" t="s">
        <v>42</v>
      </c>
      <c r="B27" s="43">
        <f>AUTOMERCADO!AH39</f>
        <v>1530.0167999999999</v>
      </c>
      <c r="C27" s="43">
        <f>MODELO!AH39</f>
        <v>0</v>
      </c>
      <c r="D27" s="43">
        <f>EXQUISITECES!AH39</f>
        <v>0</v>
      </c>
      <c r="E27" s="43">
        <f>HOYADA!AH39</f>
        <v>78.572599999999994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1608.5893999999998</v>
      </c>
    </row>
    <row r="28" spans="1:10" x14ac:dyDescent="0.25">
      <c r="A28" s="46" t="s">
        <v>43</v>
      </c>
      <c r="B28" s="43">
        <f>AUTOMERCADO!AH40</f>
        <v>292.63</v>
      </c>
      <c r="C28" s="43">
        <f>MODELO!AH40</f>
        <v>26.1</v>
      </c>
      <c r="D28" s="43">
        <f>EXQUISITECES!AH40</f>
        <v>49.39</v>
      </c>
      <c r="E28" s="43">
        <f>HOYADA!AH40</f>
        <v>17.809999999999999</v>
      </c>
      <c r="F28" s="43">
        <f>FARMASTOP!AH40</f>
        <v>8.4499999999999993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394.38</v>
      </c>
    </row>
    <row r="29" spans="1:10" x14ac:dyDescent="0.25">
      <c r="A29" s="46" t="s">
        <v>44</v>
      </c>
      <c r="B29" s="43">
        <f>AUTOMERCADO!AH41</f>
        <v>1612.3913</v>
      </c>
      <c r="C29" s="43">
        <f>MODELO!AH41</f>
        <v>143.81100000000001</v>
      </c>
      <c r="D29" s="43">
        <f>EXQUISITECES!AH41</f>
        <v>272.13889999999998</v>
      </c>
      <c r="E29" s="43">
        <f>HOYADA!AH41</f>
        <v>98.133099999999985</v>
      </c>
      <c r="F29" s="43">
        <f>FARMASTOP!AH41</f>
        <v>46.559499999999993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2173.0337999999997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292.63</v>
      </c>
      <c r="C34" s="43">
        <f>MODELO!AH46</f>
        <v>26.1</v>
      </c>
      <c r="D34" s="43">
        <f>EXQUISITECES!AH46</f>
        <v>49.39</v>
      </c>
      <c r="E34" s="43">
        <f>HOYADA!AH46</f>
        <v>17.809999999999999</v>
      </c>
      <c r="F34" s="43">
        <f>FARMASTOP!AH46</f>
        <v>8.4499999999999993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394.38</v>
      </c>
    </row>
    <row r="35" spans="1:10" x14ac:dyDescent="0.25">
      <c r="A35" s="48" t="s">
        <v>48</v>
      </c>
      <c r="B35" s="43">
        <f>AUTOMERCADO!AH47</f>
        <v>1612.3913</v>
      </c>
      <c r="C35" s="43">
        <f>MODELO!AH47</f>
        <v>143.81100000000001</v>
      </c>
      <c r="D35" s="43">
        <f>EXQUISITECES!AH47</f>
        <v>272.13889999999998</v>
      </c>
      <c r="E35" s="43">
        <f>HOYADA!AH47</f>
        <v>98.133099999999985</v>
      </c>
      <c r="F35" s="43">
        <f>FARMASTOP!AH47</f>
        <v>46.559499999999993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2173.0337999999997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17102.309999999998</v>
      </c>
      <c r="C37" s="43">
        <f>MODELO!AH49</f>
        <v>8811.8599999999988</v>
      </c>
      <c r="D37" s="43">
        <f>EXQUISITECES!AH49</f>
        <v>2330.7799999999997</v>
      </c>
      <c r="E37" s="43">
        <f>HOYADA!AH49</f>
        <v>4397.7800000000007</v>
      </c>
      <c r="F37" s="43">
        <f>FARMASTOP!AH49</f>
        <v>1355.21</v>
      </c>
      <c r="G37" s="43">
        <f>BOCAS!AH49</f>
        <v>648.03</v>
      </c>
      <c r="H37" s="43">
        <f>LAGUNETICA!AH49</f>
        <v>3116.91</v>
      </c>
      <c r="I37" s="43">
        <f>SANANTONIO!AH49</f>
        <v>0</v>
      </c>
      <c r="J37" s="43">
        <f t="shared" si="0"/>
        <v>37762.87999999999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1744.92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2795.24</v>
      </c>
      <c r="I40" s="43">
        <f>SANANTONIO!AH52</f>
        <v>0</v>
      </c>
      <c r="J40" s="43">
        <f t="shared" si="0"/>
        <v>4540.16</v>
      </c>
    </row>
    <row r="41" spans="1:10" x14ac:dyDescent="0.25">
      <c r="A41" s="74" t="s">
        <v>18</v>
      </c>
      <c r="B41" s="43">
        <f>AUTOMERCADO!AH53</f>
        <v>2336.2500000000005</v>
      </c>
      <c r="C41" s="43">
        <f>MODELO!AH53</f>
        <v>2251.63</v>
      </c>
      <c r="D41" s="43">
        <f>EXQUISITECES!AH53</f>
        <v>793.49</v>
      </c>
      <c r="E41" s="43">
        <f>HOYADA!AH53</f>
        <v>1464.42</v>
      </c>
      <c r="F41" s="43">
        <f>FARMASTOP!AH53</f>
        <v>13.04</v>
      </c>
      <c r="G41" s="43">
        <f>BOCAS!AH53</f>
        <v>71.239999999999995</v>
      </c>
      <c r="H41" s="43">
        <f>LAGUNETICA!AH53</f>
        <v>1238.02</v>
      </c>
      <c r="I41" s="43">
        <f>SANANTONIO!AH53</f>
        <v>0</v>
      </c>
      <c r="J41" s="43">
        <f t="shared" si="0"/>
        <v>8168.09</v>
      </c>
    </row>
    <row r="42" spans="1:10" x14ac:dyDescent="0.25">
      <c r="A42" s="74" t="s">
        <v>114</v>
      </c>
      <c r="B42" s="43">
        <f>AUTOMERCADO!AH54</f>
        <v>223.21</v>
      </c>
      <c r="C42" s="43">
        <f>MODELO!AH54</f>
        <v>39.6</v>
      </c>
      <c r="D42" s="43">
        <f>EXQUISITECES!AH54</f>
        <v>0</v>
      </c>
      <c r="E42" s="43">
        <f>HOYADA!AH54</f>
        <v>0</v>
      </c>
      <c r="F42" s="43">
        <f>FARMASTOP!AH54</f>
        <v>15.79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278.60000000000002</v>
      </c>
    </row>
    <row r="43" spans="1:10" x14ac:dyDescent="0.25">
      <c r="A43" s="74" t="s">
        <v>52</v>
      </c>
      <c r="B43" s="43">
        <f>AUTOMERCADO!AH55</f>
        <v>825.11</v>
      </c>
      <c r="C43" s="43">
        <f>MODELO!AH55</f>
        <v>462.95</v>
      </c>
      <c r="D43" s="43">
        <f>EXQUISITECES!AH55</f>
        <v>52.93</v>
      </c>
      <c r="E43" s="43">
        <f>HOYADA!AH55</f>
        <v>0</v>
      </c>
      <c r="F43" s="43">
        <f>FARMASTOP!AH55</f>
        <v>119.05</v>
      </c>
      <c r="G43" s="43">
        <f>BOCAS!AH55</f>
        <v>18.79</v>
      </c>
      <c r="H43" s="43">
        <f>LAGUNETICA!AH55</f>
        <v>86.38</v>
      </c>
      <c r="I43" s="43">
        <f>SANANTONIO!AH55</f>
        <v>0</v>
      </c>
      <c r="J43" s="43">
        <f t="shared" si="0"/>
        <v>1565.21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31.14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31.14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45685.24809999999</v>
      </c>
      <c r="C52" s="75">
        <f>MODELO!AH64</f>
        <v>24910.321000000004</v>
      </c>
      <c r="D52" s="75">
        <f>EXQUISITECES!AH64</f>
        <v>6540.4488999999994</v>
      </c>
      <c r="E52" s="75">
        <f>HOYADA!AH64</f>
        <v>10400.295700000001</v>
      </c>
      <c r="F52" s="75">
        <f>FARMASTOP!AH64</f>
        <v>2414.9794999999999</v>
      </c>
      <c r="G52" s="75">
        <f>BOCAS!AH64</f>
        <v>1444.7200000000003</v>
      </c>
      <c r="H52" s="75">
        <f>LAGUNETICA!AH64</f>
        <v>13464.42</v>
      </c>
      <c r="I52" s="75">
        <f>SANANTONIO!AH64</f>
        <v>0</v>
      </c>
      <c r="J52" s="75">
        <f t="shared" si="0"/>
        <v>104860.4332</v>
      </c>
    </row>
    <row r="53" spans="1:10" x14ac:dyDescent="0.25">
      <c r="A53" s="56" t="s">
        <v>3</v>
      </c>
      <c r="B53" s="43">
        <f>B2</f>
        <v>45613.8</v>
      </c>
      <c r="C53" s="43">
        <f t="shared" ref="C53:I53" si="1">C2</f>
        <v>24815.78</v>
      </c>
      <c r="D53" s="43">
        <f t="shared" si="1"/>
        <v>6539.52</v>
      </c>
      <c r="E53" s="43">
        <f t="shared" si="1"/>
        <v>10391.75</v>
      </c>
      <c r="F53" s="43">
        <f t="shared" si="1"/>
        <v>2412.34</v>
      </c>
      <c r="G53" s="43">
        <f t="shared" si="1"/>
        <v>1439.9299999999998</v>
      </c>
      <c r="H53" s="43">
        <f t="shared" si="1"/>
        <v>13425.52</v>
      </c>
      <c r="I53" s="43">
        <f t="shared" si="1"/>
        <v>0</v>
      </c>
      <c r="J53" s="43">
        <f>J2</f>
        <v>104638.64</v>
      </c>
    </row>
    <row r="54" spans="1:10" x14ac:dyDescent="0.25">
      <c r="A54" s="58" t="s">
        <v>95</v>
      </c>
      <c r="B54" s="43">
        <f>+B52-B53</f>
        <v>71.44809999998688</v>
      </c>
      <c r="C54" s="43">
        <f t="shared" ref="C54:I54" si="2">+C52-C53</f>
        <v>94.541000000004715</v>
      </c>
      <c r="D54" s="43">
        <f t="shared" si="2"/>
        <v>0.92889999999897555</v>
      </c>
      <c r="E54" s="43">
        <f t="shared" si="2"/>
        <v>8.5457000000005792</v>
      </c>
      <c r="F54" s="43">
        <f t="shared" si="2"/>
        <v>2.6394999999997708</v>
      </c>
      <c r="G54" s="43">
        <f t="shared" si="2"/>
        <v>4.7900000000004184</v>
      </c>
      <c r="H54" s="43">
        <f t="shared" si="2"/>
        <v>38.899999999999636</v>
      </c>
      <c r="I54" s="43">
        <f t="shared" si="2"/>
        <v>0</v>
      </c>
      <c r="J54" s="43">
        <f>+J52-J53</f>
        <v>221.79320000000007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44739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80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1511.62</v>
      </c>
      <c r="C12" s="26">
        <v>5446.81</v>
      </c>
      <c r="D12" s="26">
        <v>1767.73</v>
      </c>
      <c r="E12" s="26">
        <v>1281.26</v>
      </c>
      <c r="F12" s="26">
        <v>1931.42</v>
      </c>
      <c r="G12" s="26">
        <v>4159.05</v>
      </c>
      <c r="H12" s="26">
        <v>7042.55</v>
      </c>
      <c r="I12" s="26">
        <v>5199.32</v>
      </c>
      <c r="J12" s="26">
        <v>3209.02</v>
      </c>
      <c r="K12" s="26">
        <v>6276.24</v>
      </c>
      <c r="L12" s="26">
        <v>6862.48</v>
      </c>
      <c r="M12" s="26">
        <v>440.91</v>
      </c>
      <c r="N12" s="26">
        <v>485.39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45613.8</v>
      </c>
      <c r="AI12" s="26">
        <v>44958.03</v>
      </c>
      <c r="AJ12" s="69">
        <f>+AI12-AH12</f>
        <v>-655.77000000000407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49.5</v>
      </c>
      <c r="C15" s="23">
        <v>743</v>
      </c>
      <c r="D15" s="23">
        <v>77.5</v>
      </c>
      <c r="E15" s="23"/>
      <c r="F15" s="23">
        <v>126.5</v>
      </c>
      <c r="G15" s="23">
        <v>310.5</v>
      </c>
      <c r="H15" s="23">
        <v>278.5</v>
      </c>
      <c r="I15" s="23">
        <v>179</v>
      </c>
      <c r="J15" s="23">
        <v>108.5</v>
      </c>
      <c r="K15" s="23">
        <v>187.2</v>
      </c>
      <c r="L15" s="23">
        <v>149</v>
      </c>
      <c r="M15" s="23">
        <v>4</v>
      </c>
      <c r="N15" s="23">
        <v>81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2294.1999999999998</v>
      </c>
    </row>
    <row r="16" spans="1:36" s="32" customFormat="1" x14ac:dyDescent="0.25">
      <c r="A16" s="30" t="s">
        <v>20</v>
      </c>
      <c r="B16" s="31">
        <v>86</v>
      </c>
      <c r="C16" s="31">
        <v>383</v>
      </c>
      <c r="D16" s="31">
        <v>92</v>
      </c>
      <c r="E16" s="31">
        <v>104</v>
      </c>
      <c r="F16" s="31">
        <v>159</v>
      </c>
      <c r="G16" s="31">
        <v>419</v>
      </c>
      <c r="H16" s="31">
        <v>546</v>
      </c>
      <c r="I16" s="31">
        <v>478</v>
      </c>
      <c r="J16" s="31">
        <v>329</v>
      </c>
      <c r="K16" s="31">
        <v>474</v>
      </c>
      <c r="L16" s="31">
        <v>480</v>
      </c>
      <c r="M16" s="31"/>
      <c r="N16" s="31">
        <v>26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3576</v>
      </c>
      <c r="AJ16" s="70"/>
    </row>
    <row r="17" spans="1:36" s="47" customFormat="1" x14ac:dyDescent="0.25">
      <c r="A17" s="46" t="s">
        <v>27</v>
      </c>
      <c r="B17" s="22">
        <f>B16*$B$8</f>
        <v>473.85999999999996</v>
      </c>
      <c r="C17" s="22">
        <f>C16*$B$8</f>
        <v>2110.33</v>
      </c>
      <c r="D17" s="22">
        <f t="shared" ref="D17:L17" si="2">D16*$B$8</f>
        <v>506.91999999999996</v>
      </c>
      <c r="E17" s="22">
        <f t="shared" si="2"/>
        <v>573.04</v>
      </c>
      <c r="F17" s="22">
        <f t="shared" si="2"/>
        <v>876.08999999999992</v>
      </c>
      <c r="G17" s="22">
        <f t="shared" si="2"/>
        <v>2308.69</v>
      </c>
      <c r="H17" s="22">
        <f t="shared" si="2"/>
        <v>3008.46</v>
      </c>
      <c r="I17" s="22">
        <f t="shared" si="2"/>
        <v>2633.7799999999997</v>
      </c>
      <c r="J17" s="22">
        <f t="shared" si="2"/>
        <v>1812.79</v>
      </c>
      <c r="K17" s="22">
        <f t="shared" si="2"/>
        <v>2611.7399999999998</v>
      </c>
      <c r="L17" s="22">
        <f t="shared" si="2"/>
        <v>2644.7999999999997</v>
      </c>
      <c r="M17" s="22">
        <f t="shared" ref="M17:R17" si="3">M16*$B$8</f>
        <v>0</v>
      </c>
      <c r="N17" s="22">
        <f t="shared" si="3"/>
        <v>143.26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19703.759999999995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86</v>
      </c>
      <c r="C22" s="20">
        <f t="shared" ref="C22:L22" si="11">+C16+C18+C20</f>
        <v>383</v>
      </c>
      <c r="D22" s="20">
        <f t="shared" si="11"/>
        <v>92</v>
      </c>
      <c r="E22" s="20">
        <f t="shared" si="11"/>
        <v>104</v>
      </c>
      <c r="F22" s="20">
        <f t="shared" si="11"/>
        <v>159</v>
      </c>
      <c r="G22" s="20">
        <f t="shared" si="11"/>
        <v>419</v>
      </c>
      <c r="H22" s="20">
        <f t="shared" si="11"/>
        <v>546</v>
      </c>
      <c r="I22" s="20">
        <f t="shared" si="11"/>
        <v>478</v>
      </c>
      <c r="J22" s="20">
        <f t="shared" si="11"/>
        <v>329</v>
      </c>
      <c r="K22" s="20">
        <f t="shared" si="11"/>
        <v>474</v>
      </c>
      <c r="L22" s="20">
        <f t="shared" si="11"/>
        <v>480</v>
      </c>
      <c r="M22" s="20">
        <f t="shared" ref="M22:S22" si="12">+M16+M18+M20</f>
        <v>0</v>
      </c>
      <c r="N22" s="20">
        <f t="shared" si="12"/>
        <v>26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3576</v>
      </c>
    </row>
    <row r="23" spans="1:36" s="47" customFormat="1" x14ac:dyDescent="0.25">
      <c r="A23" s="48" t="s">
        <v>26</v>
      </c>
      <c r="B23" s="19">
        <f>+B17+B19+B21</f>
        <v>473.85999999999996</v>
      </c>
      <c r="C23" s="19">
        <f t="shared" ref="C23:L23" si="14">+C17+C19+C21</f>
        <v>2110.33</v>
      </c>
      <c r="D23" s="19">
        <f t="shared" si="14"/>
        <v>506.91999999999996</v>
      </c>
      <c r="E23" s="19">
        <f t="shared" si="14"/>
        <v>573.04</v>
      </c>
      <c r="F23" s="19">
        <f t="shared" si="14"/>
        <v>876.08999999999992</v>
      </c>
      <c r="G23" s="19">
        <f t="shared" si="14"/>
        <v>2308.69</v>
      </c>
      <c r="H23" s="19">
        <f t="shared" si="14"/>
        <v>3008.46</v>
      </c>
      <c r="I23" s="19">
        <f t="shared" si="14"/>
        <v>2633.7799999999997</v>
      </c>
      <c r="J23" s="19">
        <f t="shared" si="14"/>
        <v>1812.79</v>
      </c>
      <c r="K23" s="19">
        <f t="shared" si="14"/>
        <v>2611.7399999999998</v>
      </c>
      <c r="L23" s="19">
        <f t="shared" si="14"/>
        <v>2644.7999999999997</v>
      </c>
      <c r="M23" s="19">
        <f t="shared" ref="M23:S23" si="15">+M17+M19+M21</f>
        <v>0</v>
      </c>
      <c r="N23" s="19">
        <f t="shared" si="15"/>
        <v>143.26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19703.759999999995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>
        <v>10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58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10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58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58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>
        <v>277.68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277.68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1530.0167999999999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1530.0167999999999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277.68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277.68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1530.0167999999999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1530.0167999999999</v>
      </c>
    </row>
    <row r="40" spans="1:34" x14ac:dyDescent="0.25">
      <c r="A40" s="13" t="s">
        <v>43</v>
      </c>
      <c r="B40" s="36"/>
      <c r="C40" s="36">
        <v>26.01</v>
      </c>
      <c r="D40" s="36"/>
      <c r="E40" s="36"/>
      <c r="F40" s="36"/>
      <c r="G40" s="36">
        <v>12.58</v>
      </c>
      <c r="H40" s="36">
        <v>199.47</v>
      </c>
      <c r="I40" s="36">
        <v>15.16</v>
      </c>
      <c r="J40" s="36">
        <v>30.96</v>
      </c>
      <c r="K40" s="36"/>
      <c r="L40" s="36"/>
      <c r="M40" s="36"/>
      <c r="N40" s="36">
        <v>8.4499999999999993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292.63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143.3151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69.315799999999996</v>
      </c>
      <c r="H41" s="22">
        <f t="shared" si="45"/>
        <v>1099.0797</v>
      </c>
      <c r="I41" s="22">
        <f t="shared" si="45"/>
        <v>83.531599999999997</v>
      </c>
      <c r="J41" s="22">
        <f t="shared" si="45"/>
        <v>170.58959999999999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46.559499999999993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1612.3913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26.01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12.58</v>
      </c>
      <c r="H46" s="20">
        <f t="shared" si="54"/>
        <v>199.47</v>
      </c>
      <c r="I46" s="20">
        <f t="shared" si="54"/>
        <v>15.16</v>
      </c>
      <c r="J46" s="20">
        <f t="shared" si="54"/>
        <v>30.96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8.4499999999999993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292.63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143.3151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69.315799999999996</v>
      </c>
      <c r="H47" s="19">
        <f t="shared" si="57"/>
        <v>1099.0797</v>
      </c>
      <c r="I47" s="19">
        <f t="shared" si="57"/>
        <v>83.531599999999997</v>
      </c>
      <c r="J47" s="19">
        <f t="shared" si="57"/>
        <v>170.58959999999999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46.559499999999993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1612.3913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873.69</v>
      </c>
      <c r="C49" s="44">
        <v>1773.26</v>
      </c>
      <c r="D49" s="44">
        <v>1071.77</v>
      </c>
      <c r="E49" s="44">
        <v>492.23</v>
      </c>
      <c r="F49" s="44">
        <v>921.92</v>
      </c>
      <c r="G49" s="44">
        <v>990.13</v>
      </c>
      <c r="H49" s="44">
        <v>2286.23</v>
      </c>
      <c r="I49" s="44">
        <v>1561.18</v>
      </c>
      <c r="J49" s="44">
        <v>853.62</v>
      </c>
      <c r="K49" s="44">
        <v>1865.95</v>
      </c>
      <c r="L49" s="44">
        <v>3807.93</v>
      </c>
      <c r="M49" s="45">
        <v>387.48</v>
      </c>
      <c r="N49" s="45">
        <v>216.92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17102.309999999998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114.62</v>
      </c>
      <c r="C53" s="44">
        <v>603.78</v>
      </c>
      <c r="D53" s="44">
        <v>74.069999999999993</v>
      </c>
      <c r="E53" s="44">
        <v>222.82</v>
      </c>
      <c r="F53" s="44"/>
      <c r="G53" s="44">
        <v>305.11</v>
      </c>
      <c r="H53" s="44">
        <v>263.68</v>
      </c>
      <c r="I53" s="44">
        <v>480.37</v>
      </c>
      <c r="J53" s="44">
        <v>271.8</v>
      </c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2336.2500000000005</v>
      </c>
    </row>
    <row r="54" spans="1:34" x14ac:dyDescent="0.25">
      <c r="A54" s="17" t="s">
        <v>114</v>
      </c>
      <c r="B54" s="44"/>
      <c r="C54" s="44"/>
      <c r="D54" s="44">
        <v>38.49</v>
      </c>
      <c r="E54" s="44"/>
      <c r="F54" s="44"/>
      <c r="G54" s="44"/>
      <c r="H54" s="44"/>
      <c r="I54" s="44">
        <v>184.72</v>
      </c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223.21</v>
      </c>
    </row>
    <row r="55" spans="1:34" x14ac:dyDescent="0.25">
      <c r="A55" s="17" t="s">
        <v>52</v>
      </c>
      <c r="B55" s="44"/>
      <c r="C55" s="44">
        <v>75.13</v>
      </c>
      <c r="D55" s="44"/>
      <c r="E55" s="44">
        <v>21.13</v>
      </c>
      <c r="F55" s="44"/>
      <c r="G55" s="44">
        <v>118.54</v>
      </c>
      <c r="H55" s="44">
        <v>110.2</v>
      </c>
      <c r="I55" s="44">
        <v>78.930000000000007</v>
      </c>
      <c r="J55" s="44"/>
      <c r="K55" s="44">
        <v>90.56</v>
      </c>
      <c r="L55" s="44">
        <v>262.11</v>
      </c>
      <c r="M55" s="45">
        <v>49.79</v>
      </c>
      <c r="N55" s="45">
        <v>18.72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825.11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1511.67</v>
      </c>
      <c r="C64" s="53">
        <f t="shared" ref="C64:AG64" si="61">+C15+C23+C31+C39+C47+C48+C49+C50+C51+C52+C53+C54+C55+C56+C57+C58+C59+C60+C61+C62+C63</f>
        <v>5448.8150999999998</v>
      </c>
      <c r="D64" s="53">
        <f t="shared" si="61"/>
        <v>1768.75</v>
      </c>
      <c r="E64" s="53">
        <f t="shared" si="61"/>
        <v>1309.22</v>
      </c>
      <c r="F64" s="53">
        <f t="shared" si="61"/>
        <v>1924.5099999999998</v>
      </c>
      <c r="G64" s="53">
        <f t="shared" si="61"/>
        <v>4160.2858000000006</v>
      </c>
      <c r="H64" s="53">
        <f t="shared" si="61"/>
        <v>7046.1497000000008</v>
      </c>
      <c r="I64" s="53">
        <f t="shared" si="61"/>
        <v>5201.5115999999998</v>
      </c>
      <c r="J64" s="53">
        <f t="shared" si="61"/>
        <v>3217.2995999999998</v>
      </c>
      <c r="K64" s="53">
        <f t="shared" si="61"/>
        <v>6285.4668000000001</v>
      </c>
      <c r="L64" s="53">
        <f t="shared" si="61"/>
        <v>6863.8399999999992</v>
      </c>
      <c r="M64" s="53">
        <f t="shared" si="61"/>
        <v>441.27000000000004</v>
      </c>
      <c r="N64" s="53">
        <f t="shared" si="61"/>
        <v>506.45950000000005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45685.24809999999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14 N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1511.62</v>
      </c>
      <c r="C67" s="57">
        <f t="shared" ref="C67:L67" si="63">C12</f>
        <v>5446.81</v>
      </c>
      <c r="D67" s="57">
        <f t="shared" si="63"/>
        <v>1767.73</v>
      </c>
      <c r="E67" s="57">
        <f t="shared" si="63"/>
        <v>1281.26</v>
      </c>
      <c r="F67" s="57">
        <f t="shared" si="63"/>
        <v>1931.42</v>
      </c>
      <c r="G67" s="57">
        <f t="shared" si="63"/>
        <v>4159.05</v>
      </c>
      <c r="H67" s="57">
        <f t="shared" si="63"/>
        <v>7042.55</v>
      </c>
      <c r="I67" s="57">
        <f t="shared" si="63"/>
        <v>5199.32</v>
      </c>
      <c r="J67" s="57">
        <f t="shared" si="63"/>
        <v>3209.02</v>
      </c>
      <c r="K67" s="57">
        <f t="shared" si="63"/>
        <v>6276.24</v>
      </c>
      <c r="L67" s="57">
        <f t="shared" si="63"/>
        <v>6862.48</v>
      </c>
      <c r="M67" s="57">
        <f t="shared" ref="M67:AG67" si="64">M12</f>
        <v>440.91</v>
      </c>
      <c r="N67" s="57">
        <f t="shared" si="64"/>
        <v>485.39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45613.8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1511.62</v>
      </c>
      <c r="C69" s="59">
        <f t="shared" ref="C69:L69" si="67">+C67+C68</f>
        <v>5446.81</v>
      </c>
      <c r="D69" s="59">
        <f t="shared" si="67"/>
        <v>1767.73</v>
      </c>
      <c r="E69" s="59">
        <f t="shared" si="67"/>
        <v>1281.26</v>
      </c>
      <c r="F69" s="59">
        <f t="shared" si="67"/>
        <v>1931.42</v>
      </c>
      <c r="G69" s="59">
        <f t="shared" si="67"/>
        <v>4159.05</v>
      </c>
      <c r="H69" s="59">
        <f t="shared" si="67"/>
        <v>7042.55</v>
      </c>
      <c r="I69" s="59">
        <f t="shared" si="67"/>
        <v>5199.32</v>
      </c>
      <c r="J69" s="59">
        <f t="shared" si="67"/>
        <v>3209.02</v>
      </c>
      <c r="K69" s="59">
        <f t="shared" si="67"/>
        <v>6276.24</v>
      </c>
      <c r="L69" s="59">
        <f t="shared" si="67"/>
        <v>6862.48</v>
      </c>
      <c r="M69" s="59">
        <f t="shared" ref="M69:AG69" si="68">+M67+M68</f>
        <v>440.91</v>
      </c>
      <c r="N69" s="59">
        <f t="shared" si="68"/>
        <v>485.39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45613.8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5.0000000000181899E-2</v>
      </c>
      <c r="C70" s="57">
        <f t="shared" si="69"/>
        <v>2.0050999999994019</v>
      </c>
      <c r="D70" s="57">
        <f t="shared" si="69"/>
        <v>1.0199999999999818</v>
      </c>
      <c r="E70" s="57">
        <f t="shared" si="69"/>
        <v>27.960000000000036</v>
      </c>
      <c r="F70" s="57">
        <f t="shared" si="69"/>
        <v>-6.9100000000003092</v>
      </c>
      <c r="G70" s="57">
        <f t="shared" si="69"/>
        <v>1.2358000000003813</v>
      </c>
      <c r="H70" s="57">
        <f t="shared" si="69"/>
        <v>3.5997000000006665</v>
      </c>
      <c r="I70" s="57">
        <f t="shared" si="69"/>
        <v>2.1916000000001077</v>
      </c>
      <c r="J70" s="57">
        <f t="shared" si="69"/>
        <v>8.2795999999998457</v>
      </c>
      <c r="K70" s="57">
        <f t="shared" si="69"/>
        <v>9.2268000000003667</v>
      </c>
      <c r="L70" s="57">
        <f t="shared" si="69"/>
        <v>1.3599999999996726</v>
      </c>
      <c r="M70" s="57">
        <f t="shared" ref="M70:AG70" si="70">+M64-M69</f>
        <v>0.36000000000001364</v>
      </c>
      <c r="N70" s="57">
        <f t="shared" si="70"/>
        <v>21.069500000000062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71.448100000000409</v>
      </c>
    </row>
    <row r="71" spans="1:34" ht="101.25" customHeight="1" x14ac:dyDescent="0.25">
      <c r="A71" s="77" t="s">
        <v>96</v>
      </c>
      <c r="B71" s="14"/>
      <c r="C71" s="14" t="s">
        <v>130</v>
      </c>
      <c r="D71" s="14"/>
      <c r="E71" s="14" t="s">
        <v>132</v>
      </c>
      <c r="F71" s="14"/>
      <c r="G71" s="14"/>
      <c r="H71" s="14"/>
      <c r="I71" s="14"/>
      <c r="J71" s="14" t="s">
        <v>133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44739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3446.63</v>
      </c>
      <c r="C12" s="26">
        <v>2534.79</v>
      </c>
      <c r="D12" s="26">
        <v>67.36</v>
      </c>
      <c r="E12" s="26">
        <v>705.33</v>
      </c>
      <c r="F12" s="26">
        <v>839.29</v>
      </c>
      <c r="G12" s="26">
        <v>3447.34</v>
      </c>
      <c r="H12" s="26">
        <v>917.93</v>
      </c>
      <c r="I12" s="26">
        <v>3377.11</v>
      </c>
      <c r="J12" s="26">
        <v>3360.78</v>
      </c>
      <c r="K12" s="26">
        <v>2433.84</v>
      </c>
      <c r="L12" s="26">
        <v>1530.6</v>
      </c>
      <c r="M12" s="26">
        <v>2154.7800000000002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24815.78</v>
      </c>
      <c r="AI12" s="26">
        <v>24533.27</v>
      </c>
      <c r="AJ12" s="69">
        <f>+AI12-AH12</f>
        <v>-282.5099999999984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228.5</v>
      </c>
      <c r="C15" s="23">
        <v>80</v>
      </c>
      <c r="D15" s="23">
        <v>0</v>
      </c>
      <c r="E15" s="23">
        <v>52.5</v>
      </c>
      <c r="F15" s="23">
        <v>9.5</v>
      </c>
      <c r="G15" s="23">
        <v>28.5</v>
      </c>
      <c r="H15" s="23">
        <v>0</v>
      </c>
      <c r="I15" s="23">
        <v>71.5</v>
      </c>
      <c r="J15" s="23">
        <v>86.5</v>
      </c>
      <c r="K15" s="23">
        <v>551</v>
      </c>
      <c r="L15" s="23">
        <v>71</v>
      </c>
      <c r="M15" s="23">
        <v>101.5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1280.5</v>
      </c>
    </row>
    <row r="16" spans="1:36" s="32" customFormat="1" x14ac:dyDescent="0.25">
      <c r="A16" s="30" t="s">
        <v>20</v>
      </c>
      <c r="B16" s="31">
        <v>197</v>
      </c>
      <c r="C16" s="31">
        <v>162</v>
      </c>
      <c r="D16" s="31">
        <v>0</v>
      </c>
      <c r="E16" s="31">
        <v>52</v>
      </c>
      <c r="F16" s="31">
        <v>50</v>
      </c>
      <c r="G16" s="31">
        <v>313</v>
      </c>
      <c r="H16" s="31">
        <v>91</v>
      </c>
      <c r="I16" s="31">
        <v>366</v>
      </c>
      <c r="J16" s="31">
        <v>290</v>
      </c>
      <c r="K16" s="31"/>
      <c r="L16" s="31">
        <v>145</v>
      </c>
      <c r="M16" s="31">
        <v>175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1841</v>
      </c>
      <c r="AJ16" s="70"/>
    </row>
    <row r="17" spans="1:36" s="47" customFormat="1" x14ac:dyDescent="0.25">
      <c r="A17" s="46" t="s">
        <v>27</v>
      </c>
      <c r="B17" s="22">
        <f>B16*$B$8</f>
        <v>1085.47</v>
      </c>
      <c r="C17" s="22">
        <f>C16*$B$8</f>
        <v>892.62</v>
      </c>
      <c r="D17" s="22">
        <f t="shared" ref="D17:AG17" si="2">D16*$B$8</f>
        <v>0</v>
      </c>
      <c r="E17" s="22">
        <f t="shared" si="2"/>
        <v>286.52</v>
      </c>
      <c r="F17" s="22">
        <f t="shared" si="2"/>
        <v>275.5</v>
      </c>
      <c r="G17" s="22">
        <f t="shared" si="2"/>
        <v>1724.6299999999999</v>
      </c>
      <c r="H17" s="22">
        <f t="shared" si="2"/>
        <v>501.40999999999997</v>
      </c>
      <c r="I17" s="22">
        <f t="shared" si="2"/>
        <v>2016.6599999999999</v>
      </c>
      <c r="J17" s="22">
        <f t="shared" si="2"/>
        <v>1597.8999999999999</v>
      </c>
      <c r="K17" s="22">
        <f t="shared" si="2"/>
        <v>0</v>
      </c>
      <c r="L17" s="22">
        <f t="shared" si="2"/>
        <v>798.94999999999993</v>
      </c>
      <c r="M17" s="22">
        <f t="shared" si="2"/>
        <v>964.25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10143.91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197</v>
      </c>
      <c r="C22" s="20">
        <f t="shared" ref="C22:AG23" si="5">+C16+C18+C20</f>
        <v>162</v>
      </c>
      <c r="D22" s="20">
        <f t="shared" si="5"/>
        <v>0</v>
      </c>
      <c r="E22" s="20">
        <f t="shared" si="5"/>
        <v>52</v>
      </c>
      <c r="F22" s="20">
        <f t="shared" si="5"/>
        <v>50</v>
      </c>
      <c r="G22" s="20">
        <f t="shared" si="5"/>
        <v>313</v>
      </c>
      <c r="H22" s="20">
        <f t="shared" si="5"/>
        <v>91</v>
      </c>
      <c r="I22" s="20">
        <f t="shared" si="5"/>
        <v>366</v>
      </c>
      <c r="J22" s="20">
        <f t="shared" si="5"/>
        <v>290</v>
      </c>
      <c r="K22" s="20">
        <f t="shared" si="5"/>
        <v>0</v>
      </c>
      <c r="L22" s="20">
        <f t="shared" si="5"/>
        <v>145</v>
      </c>
      <c r="M22" s="20">
        <f t="shared" si="5"/>
        <v>175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1841</v>
      </c>
    </row>
    <row r="23" spans="1:36" s="47" customFormat="1" x14ac:dyDescent="0.25">
      <c r="A23" s="48" t="s">
        <v>26</v>
      </c>
      <c r="B23" s="19">
        <f>+B17+B19+B21</f>
        <v>1085.47</v>
      </c>
      <c r="C23" s="19">
        <f t="shared" si="5"/>
        <v>892.62</v>
      </c>
      <c r="D23" s="19">
        <f t="shared" si="5"/>
        <v>0</v>
      </c>
      <c r="E23" s="19">
        <f t="shared" si="5"/>
        <v>286.52</v>
      </c>
      <c r="F23" s="19">
        <f t="shared" si="5"/>
        <v>275.5</v>
      </c>
      <c r="G23" s="19">
        <f t="shared" si="5"/>
        <v>1724.6299999999999</v>
      </c>
      <c r="H23" s="19">
        <f t="shared" si="5"/>
        <v>501.40999999999997</v>
      </c>
      <c r="I23" s="19">
        <f t="shared" si="5"/>
        <v>2016.6599999999999</v>
      </c>
      <c r="J23" s="19">
        <f t="shared" si="5"/>
        <v>1597.8999999999999</v>
      </c>
      <c r="K23" s="19">
        <f t="shared" si="5"/>
        <v>0</v>
      </c>
      <c r="L23" s="19">
        <f t="shared" si="5"/>
        <v>798.94999999999993</v>
      </c>
      <c r="M23" s="19">
        <f t="shared" si="5"/>
        <v>964.25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10143.91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26.1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26.1</v>
      </c>
    </row>
    <row r="41" spans="1:34" s="47" customFormat="1" x14ac:dyDescent="0.25">
      <c r="A41" s="46" t="s">
        <v>44</v>
      </c>
      <c r="B41" s="22">
        <f>B40*$B$8</f>
        <v>143.81100000000001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143.81100000000001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26.1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26.1</v>
      </c>
    </row>
    <row r="47" spans="1:34" s="47" customFormat="1" x14ac:dyDescent="0.25">
      <c r="A47" s="48" t="s">
        <v>48</v>
      </c>
      <c r="B47" s="19">
        <f>+B41+B43+B45</f>
        <v>143.81100000000001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143.81100000000001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1735.97</v>
      </c>
      <c r="C49" s="44">
        <v>1237.78</v>
      </c>
      <c r="D49" s="44">
        <v>0</v>
      </c>
      <c r="E49" s="44">
        <v>326.11</v>
      </c>
      <c r="F49" s="44">
        <v>453.17</v>
      </c>
      <c r="G49" s="44">
        <v>1017.76</v>
      </c>
      <c r="H49" s="44">
        <v>0</v>
      </c>
      <c r="I49" s="44">
        <v>993.78</v>
      </c>
      <c r="J49" s="44"/>
      <c r="K49" s="44">
        <v>1596.16</v>
      </c>
      <c r="L49" s="44">
        <v>656.62</v>
      </c>
      <c r="M49" s="45">
        <v>794.51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8811.8599999999988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>
        <v>67.36</v>
      </c>
      <c r="E52" s="44"/>
      <c r="F52" s="44"/>
      <c r="G52" s="44">
        <v>126.84</v>
      </c>
      <c r="H52" s="44">
        <v>204.41</v>
      </c>
      <c r="I52" s="44"/>
      <c r="J52" s="44">
        <v>1346.31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1744.92</v>
      </c>
    </row>
    <row r="53" spans="1:34" x14ac:dyDescent="0.25">
      <c r="A53" s="17" t="s">
        <v>18</v>
      </c>
      <c r="B53" s="44">
        <v>175.38</v>
      </c>
      <c r="C53" s="44">
        <v>306.10000000000002</v>
      </c>
      <c r="D53" s="44">
        <v>0</v>
      </c>
      <c r="E53" s="44"/>
      <c r="F53" s="44">
        <v>127.95</v>
      </c>
      <c r="G53" s="44">
        <v>549.16</v>
      </c>
      <c r="H53" s="44">
        <v>185.57</v>
      </c>
      <c r="I53" s="44">
        <v>298.83999999999997</v>
      </c>
      <c r="J53" s="44">
        <v>333.05</v>
      </c>
      <c r="K53" s="44"/>
      <c r="L53" s="44"/>
      <c r="M53" s="45">
        <v>275.58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2251.63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>
        <v>10</v>
      </c>
      <c r="M54" s="45">
        <v>29.6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39.6</v>
      </c>
    </row>
    <row r="55" spans="1:34" x14ac:dyDescent="0.25">
      <c r="A55" s="17" t="s">
        <v>52</v>
      </c>
      <c r="B55" s="44">
        <v>80.11</v>
      </c>
      <c r="C55" s="44">
        <v>21.87</v>
      </c>
      <c r="D55" s="44">
        <v>0</v>
      </c>
      <c r="E55" s="44">
        <v>72.819999999999993</v>
      </c>
      <c r="F55" s="44"/>
      <c r="G55" s="44"/>
      <c r="H55" s="44"/>
      <c r="I55" s="44"/>
      <c r="J55" s="44"/>
      <c r="K55" s="44">
        <v>288.14999999999998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462.95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31.14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31.14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3449.2410000000004</v>
      </c>
      <c r="C64" s="53">
        <f t="shared" ref="C64:AG64" si="21">+C15+C23+C31+C39+C47+C48+C49+C50+C51+C52+C53+C54+C55+C56+C57+C58+C59+C60+C61+C62+C63</f>
        <v>2538.37</v>
      </c>
      <c r="D64" s="53">
        <f t="shared" si="21"/>
        <v>67.36</v>
      </c>
      <c r="E64" s="53">
        <f t="shared" si="21"/>
        <v>737.95</v>
      </c>
      <c r="F64" s="53">
        <f t="shared" si="21"/>
        <v>866.12000000000012</v>
      </c>
      <c r="G64" s="53">
        <f t="shared" si="21"/>
        <v>3446.89</v>
      </c>
      <c r="H64" s="53">
        <f t="shared" si="21"/>
        <v>922.52999999999986</v>
      </c>
      <c r="I64" s="53">
        <f t="shared" si="21"/>
        <v>3380.7799999999997</v>
      </c>
      <c r="J64" s="53">
        <f t="shared" si="21"/>
        <v>3363.76</v>
      </c>
      <c r="K64" s="53">
        <f t="shared" si="21"/>
        <v>2435.31</v>
      </c>
      <c r="L64" s="53">
        <f t="shared" si="21"/>
        <v>1536.57</v>
      </c>
      <c r="M64" s="53">
        <f t="shared" si="21"/>
        <v>2165.44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24910.321000000004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4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3446.63</v>
      </c>
      <c r="C67" s="57">
        <f t="shared" ref="C67:L67" si="23">C12</f>
        <v>2534.79</v>
      </c>
      <c r="D67" s="57">
        <f t="shared" si="23"/>
        <v>67.36</v>
      </c>
      <c r="E67" s="57">
        <f t="shared" si="23"/>
        <v>705.33</v>
      </c>
      <c r="F67" s="57">
        <f t="shared" si="23"/>
        <v>839.29</v>
      </c>
      <c r="G67" s="57">
        <f t="shared" si="23"/>
        <v>3447.34</v>
      </c>
      <c r="H67" s="57">
        <f t="shared" si="23"/>
        <v>917.93</v>
      </c>
      <c r="I67" s="57">
        <f t="shared" si="23"/>
        <v>3377.11</v>
      </c>
      <c r="J67" s="57">
        <f t="shared" si="23"/>
        <v>3360.78</v>
      </c>
      <c r="K67" s="57">
        <f t="shared" si="23"/>
        <v>2433.84</v>
      </c>
      <c r="L67" s="57">
        <f t="shared" si="23"/>
        <v>1530.6</v>
      </c>
      <c r="M67" s="57">
        <f t="shared" si="22"/>
        <v>2154.7800000000002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24815.78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3446.63</v>
      </c>
      <c r="C69" s="59">
        <f t="shared" ref="C69:AG69" si="25">+C67+C68</f>
        <v>2534.79</v>
      </c>
      <c r="D69" s="59">
        <f t="shared" si="25"/>
        <v>67.36</v>
      </c>
      <c r="E69" s="59">
        <f t="shared" si="25"/>
        <v>705.33</v>
      </c>
      <c r="F69" s="59">
        <f t="shared" si="25"/>
        <v>839.29</v>
      </c>
      <c r="G69" s="59">
        <f t="shared" si="25"/>
        <v>3447.34</v>
      </c>
      <c r="H69" s="59">
        <f t="shared" si="25"/>
        <v>917.93</v>
      </c>
      <c r="I69" s="59">
        <f t="shared" si="25"/>
        <v>3377.11</v>
      </c>
      <c r="J69" s="59">
        <f t="shared" si="25"/>
        <v>3360.78</v>
      </c>
      <c r="K69" s="59">
        <f t="shared" si="25"/>
        <v>2433.84</v>
      </c>
      <c r="L69" s="59">
        <f t="shared" si="25"/>
        <v>1530.6</v>
      </c>
      <c r="M69" s="59">
        <f t="shared" si="25"/>
        <v>2154.7800000000002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24815.78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2.6110000000003311</v>
      </c>
      <c r="C70" s="57">
        <f t="shared" si="26"/>
        <v>3.5799999999999272</v>
      </c>
      <c r="D70" s="57">
        <f t="shared" si="26"/>
        <v>0</v>
      </c>
      <c r="E70" s="57">
        <f t="shared" si="26"/>
        <v>32.620000000000005</v>
      </c>
      <c r="F70" s="57">
        <f t="shared" si="26"/>
        <v>26.830000000000155</v>
      </c>
      <c r="G70" s="57">
        <f t="shared" si="26"/>
        <v>-0.45000000000027285</v>
      </c>
      <c r="H70" s="57">
        <f t="shared" si="26"/>
        <v>4.5999999999999091</v>
      </c>
      <c r="I70" s="57">
        <f t="shared" si="26"/>
        <v>3.669999999999618</v>
      </c>
      <c r="J70" s="57">
        <f t="shared" si="26"/>
        <v>2.9800000000000182</v>
      </c>
      <c r="K70" s="57">
        <f t="shared" si="26"/>
        <v>1.4699999999997999</v>
      </c>
      <c r="L70" s="57">
        <f t="shared" si="26"/>
        <v>5.9700000000000273</v>
      </c>
      <c r="M70" s="57">
        <f t="shared" si="26"/>
        <v>10.659999999999854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94.540999999999372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125</v>
      </c>
      <c r="G71" s="14"/>
      <c r="H71" s="14"/>
      <c r="I71" s="14" t="s">
        <v>126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123</v>
      </c>
      <c r="I72" s="12" t="s">
        <v>127</v>
      </c>
      <c r="AH72" s="47"/>
    </row>
    <row r="73" spans="1:34" x14ac:dyDescent="0.25">
      <c r="F73" s="12" t="s">
        <v>124</v>
      </c>
      <c r="I73" s="12" t="s">
        <v>128</v>
      </c>
      <c r="AH73" s="47"/>
    </row>
    <row r="74" spans="1:34" x14ac:dyDescent="0.25">
      <c r="I74" s="12" t="s">
        <v>129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44739</v>
      </c>
      <c r="D6" s="78"/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5.51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1722.59</v>
      </c>
      <c r="C12" s="26">
        <v>2175.71</v>
      </c>
      <c r="D12" s="26">
        <v>2641.22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6539.52</v>
      </c>
      <c r="AI12" s="26">
        <v>6461.25</v>
      </c>
      <c r="AJ12" s="69">
        <f>+AI12-AH12</f>
        <v>-78.270000000000437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201</v>
      </c>
      <c r="C15" s="23">
        <v>142.5</v>
      </c>
      <c r="D15" s="23">
        <v>207.5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551</v>
      </c>
    </row>
    <row r="16" spans="1:36" s="32" customFormat="1" x14ac:dyDescent="0.25">
      <c r="A16" s="30" t="s">
        <v>20</v>
      </c>
      <c r="B16" s="31">
        <v>132</v>
      </c>
      <c r="C16" s="31">
        <v>204</v>
      </c>
      <c r="D16" s="31">
        <v>125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461</v>
      </c>
      <c r="AJ16" s="70"/>
    </row>
    <row r="17" spans="1:36" s="47" customFormat="1" x14ac:dyDescent="0.25">
      <c r="A17" s="46" t="s">
        <v>27</v>
      </c>
      <c r="B17" s="22">
        <f>B16*$B$8</f>
        <v>727.31999999999994</v>
      </c>
      <c r="C17" s="22">
        <f>C16*$B$8</f>
        <v>1124.04</v>
      </c>
      <c r="D17" s="22">
        <f t="shared" ref="D17:AG17" si="2">D16*$B$8</f>
        <v>688.75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2540.1099999999997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132</v>
      </c>
      <c r="C22" s="20">
        <f t="shared" ref="C22:AG23" si="5">+C16+C18+C20</f>
        <v>204</v>
      </c>
      <c r="D22" s="20">
        <f t="shared" si="5"/>
        <v>125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461</v>
      </c>
    </row>
    <row r="23" spans="1:36" s="47" customFormat="1" x14ac:dyDescent="0.25">
      <c r="A23" s="48" t="s">
        <v>26</v>
      </c>
      <c r="B23" s="19">
        <f>+B17+B19+B21</f>
        <v>727.31999999999994</v>
      </c>
      <c r="C23" s="19">
        <f t="shared" si="5"/>
        <v>1124.04</v>
      </c>
      <c r="D23" s="19">
        <f t="shared" si="5"/>
        <v>688.75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2540.1099999999997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49.39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49.39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272.13889999999998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272.13889999999998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49.39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49.39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272.13889999999998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272.13889999999998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446.34</v>
      </c>
      <c r="C49" s="44">
        <v>732.11</v>
      </c>
      <c r="D49" s="44">
        <v>1152.33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2330.7799999999997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324.2</v>
      </c>
      <c r="C53" s="44">
        <v>149.47</v>
      </c>
      <c r="D53" s="44">
        <v>319.82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793.49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23.28</v>
      </c>
      <c r="C55" s="44">
        <v>29.65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52.93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1722.1399999999999</v>
      </c>
      <c r="C64" s="53">
        <f t="shared" ref="C64:AG64" si="21">+C15+C23+C31+C39+C47+C48+C49+C50+C51+C52+C53+C54+C55+C56+C57+C58+C59+C60+C61+C62+C63</f>
        <v>2177.77</v>
      </c>
      <c r="D64" s="53">
        <f t="shared" si="21"/>
        <v>2640.5389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6540.4488999999994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1722.59</v>
      </c>
      <c r="C67" s="57">
        <f t="shared" ref="C67:L67" si="23">C12</f>
        <v>2175.71</v>
      </c>
      <c r="D67" s="57">
        <f t="shared" si="23"/>
        <v>2641.22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6539.52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1722.59</v>
      </c>
      <c r="C69" s="59">
        <f t="shared" ref="C69:AG69" si="25">+C67+C68</f>
        <v>2175.71</v>
      </c>
      <c r="D69" s="59">
        <f t="shared" si="25"/>
        <v>2641.22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6539.52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-0.45000000000004547</v>
      </c>
      <c r="C70" s="57">
        <f t="shared" si="26"/>
        <v>2.0599999999999454</v>
      </c>
      <c r="D70" s="57">
        <f t="shared" si="26"/>
        <v>-0.68109999999978754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0.92890000000011241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B5" activePane="bottomRight" state="frozen"/>
      <selection pane="topRight" activeCell="B1" sqref="B1"/>
      <selection pane="bottomLeft" activeCell="A5" sqref="A5"/>
      <selection pane="bottomRight" activeCell="AB33" sqref="AB3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44739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4540.13</v>
      </c>
      <c r="C12" s="26">
        <v>3107.92</v>
      </c>
      <c r="D12" s="26">
        <v>1376.15</v>
      </c>
      <c r="E12" s="26">
        <v>1367.55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10391.75</v>
      </c>
      <c r="AI12" s="26">
        <v>10314.77</v>
      </c>
      <c r="AJ12" s="69">
        <f>+AI12-AH12</f>
        <v>-76.979999999999563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650</v>
      </c>
      <c r="C15" s="23">
        <v>200.2</v>
      </c>
      <c r="D15" s="23">
        <v>398.5</v>
      </c>
      <c r="E15" s="23">
        <v>253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1501.7</v>
      </c>
    </row>
    <row r="16" spans="1:36" s="32" customFormat="1" x14ac:dyDescent="0.25">
      <c r="A16" s="30" t="s">
        <v>20</v>
      </c>
      <c r="B16" s="31">
        <v>299</v>
      </c>
      <c r="C16" s="31">
        <v>220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519</v>
      </c>
      <c r="AJ16" s="70"/>
    </row>
    <row r="17" spans="1:36" s="47" customFormat="1" x14ac:dyDescent="0.25">
      <c r="A17" s="46" t="s">
        <v>27</v>
      </c>
      <c r="B17" s="22">
        <f>B16*$B$8</f>
        <v>1647.49</v>
      </c>
      <c r="C17" s="22">
        <f>C16*$B$8</f>
        <v>1212.2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2859.69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299</v>
      </c>
      <c r="C22" s="20">
        <f t="shared" ref="C22:AG23" si="5">+C16+C18+C20</f>
        <v>220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519</v>
      </c>
    </row>
    <row r="23" spans="1:36" s="47" customFormat="1" x14ac:dyDescent="0.25">
      <c r="A23" s="48" t="s">
        <v>26</v>
      </c>
      <c r="B23" s="19">
        <f>+B17+B19+B21</f>
        <v>1647.49</v>
      </c>
      <c r="C23" s="19">
        <f t="shared" si="5"/>
        <v>1212.2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2859.69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14.26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14.26</v>
      </c>
    </row>
    <row r="33" spans="1:34" s="47" customFormat="1" x14ac:dyDescent="0.25">
      <c r="A33" s="46" t="s">
        <v>35</v>
      </c>
      <c r="B33" s="22">
        <f>B32*$B$8</f>
        <v>78.572599999999994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78.572599999999994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14.26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14.26</v>
      </c>
    </row>
    <row r="39" spans="1:34" s="47" customFormat="1" x14ac:dyDescent="0.25">
      <c r="A39" s="48" t="s">
        <v>42</v>
      </c>
      <c r="B39" s="19">
        <f>+B33+B35+B37</f>
        <v>78.572599999999994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78.572599999999994</v>
      </c>
    </row>
    <row r="40" spans="1:34" x14ac:dyDescent="0.25">
      <c r="A40" s="13" t="s">
        <v>43</v>
      </c>
      <c r="B40" s="36"/>
      <c r="C40" s="36">
        <v>17.809999999999999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17.809999999999999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98.133099999999985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98.133099999999985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17.809999999999999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17.809999999999999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98.133099999999985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98.133099999999985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1517.94</v>
      </c>
      <c r="C49" s="44">
        <v>1345.03</v>
      </c>
      <c r="D49" s="44">
        <v>689.94</v>
      </c>
      <c r="E49" s="44">
        <v>844.87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4397.7800000000007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648.88</v>
      </c>
      <c r="C53" s="44">
        <v>252.26</v>
      </c>
      <c r="D53" s="44">
        <v>287.39</v>
      </c>
      <c r="E53" s="44">
        <v>275.89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1464.42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4542.8825999999999</v>
      </c>
      <c r="C64" s="53">
        <f t="shared" ref="C64:AG64" si="21">+C15+C23+C31+C39+C47+C48+C49+C50+C51+C52+C53+C54+C55+C56+C57+C58+C59+C60+C61+C62+C63</f>
        <v>3107.8231000000005</v>
      </c>
      <c r="D64" s="53">
        <f t="shared" si="21"/>
        <v>1375.83</v>
      </c>
      <c r="E64" s="53">
        <f t="shared" si="21"/>
        <v>1373.7599999999998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10400.295700000001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4540.13</v>
      </c>
      <c r="C67" s="57">
        <f t="shared" ref="C67:L67" si="23">C12</f>
        <v>3107.92</v>
      </c>
      <c r="D67" s="57">
        <f t="shared" si="23"/>
        <v>1376.15</v>
      </c>
      <c r="E67" s="57">
        <f t="shared" si="23"/>
        <v>1367.55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10391.75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4540.13</v>
      </c>
      <c r="C69" s="59">
        <f t="shared" ref="C69:AG69" si="25">+C67+C68</f>
        <v>3107.92</v>
      </c>
      <c r="D69" s="59">
        <f t="shared" si="25"/>
        <v>1376.15</v>
      </c>
      <c r="E69" s="59">
        <f t="shared" si="25"/>
        <v>1367.55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10391.75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2.7525999999998021</v>
      </c>
      <c r="C70" s="57">
        <f t="shared" si="26"/>
        <v>-9.6899999999550346E-2</v>
      </c>
      <c r="D70" s="57">
        <f t="shared" si="26"/>
        <v>-0.32000000000016371</v>
      </c>
      <c r="E70" s="57">
        <f t="shared" si="26"/>
        <v>6.209999999999809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8.545699999999897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G50" activePane="bottomRight" state="frozen"/>
      <selection pane="topRight" activeCell="B1" sqref="B1"/>
      <selection pane="bottomLeft" activeCell="A5" sqref="A5"/>
      <selection pane="bottomRight" activeCell="AH61" sqref="AH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44739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891.67</v>
      </c>
      <c r="C12" s="26">
        <v>1520.67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2412.34</v>
      </c>
      <c r="AI12" s="26">
        <v>2392.7800000000002</v>
      </c>
      <c r="AJ12" s="69">
        <f>+AI12-AH12</f>
        <v>-19.559999999999945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97</v>
      </c>
      <c r="C15" s="23">
        <v>35.5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132.5</v>
      </c>
    </row>
    <row r="16" spans="1:36" s="32" customFormat="1" x14ac:dyDescent="0.25">
      <c r="A16" s="30" t="s">
        <v>20</v>
      </c>
      <c r="B16" s="31">
        <v>36</v>
      </c>
      <c r="C16" s="31">
        <v>97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133</v>
      </c>
      <c r="AJ16" s="70"/>
    </row>
    <row r="17" spans="1:36" s="47" customFormat="1" x14ac:dyDescent="0.25">
      <c r="A17" s="46" t="s">
        <v>27</v>
      </c>
      <c r="B17" s="22">
        <f>B16*$B$8</f>
        <v>198.35999999999999</v>
      </c>
      <c r="C17" s="22">
        <f>C16*$B$8</f>
        <v>534.47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732.83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36</v>
      </c>
      <c r="C22" s="20">
        <f t="shared" ref="C22:AG23" si="5">+C16+C18+C20</f>
        <v>97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133</v>
      </c>
    </row>
    <row r="23" spans="1:36" s="47" customFormat="1" x14ac:dyDescent="0.25">
      <c r="A23" s="48" t="s">
        <v>26</v>
      </c>
      <c r="B23" s="19">
        <f>+B17+B19+B21</f>
        <v>198.35999999999999</v>
      </c>
      <c r="C23" s="19">
        <f t="shared" si="5"/>
        <v>534.47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732.83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8.4499999999999993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8.4499999999999993</v>
      </c>
    </row>
    <row r="41" spans="1:34" s="47" customFormat="1" x14ac:dyDescent="0.25">
      <c r="A41" s="46" t="s">
        <v>44</v>
      </c>
      <c r="B41" s="22">
        <f>B40*$B$8</f>
        <v>46.559499999999993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46.559499999999993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8.4499999999999993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8.4499999999999993</v>
      </c>
    </row>
    <row r="47" spans="1:34" s="47" customFormat="1" x14ac:dyDescent="0.25">
      <c r="A47" s="48" t="s">
        <v>48</v>
      </c>
      <c r="B47" s="19">
        <f>+B41+B43+B45</f>
        <v>46.559499999999993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46.559499999999993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433.39</v>
      </c>
      <c r="C49" s="44">
        <v>921.82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1355.21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13.04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13.04</v>
      </c>
    </row>
    <row r="54" spans="1:34" x14ac:dyDescent="0.25">
      <c r="A54" s="17" t="s">
        <v>114</v>
      </c>
      <c r="B54" s="44">
        <v>15.79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15.79</v>
      </c>
    </row>
    <row r="55" spans="1:34" x14ac:dyDescent="0.25">
      <c r="A55" s="17" t="s">
        <v>52</v>
      </c>
      <c r="B55" s="44">
        <v>102.5</v>
      </c>
      <c r="C55" s="44">
        <v>16.55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119.05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893.59950000000003</v>
      </c>
      <c r="C64" s="53">
        <f t="shared" ref="C64:AG64" si="21">+C15+C23+C31+C39+C47+C48+C49+C50+C51+C52+C53+C54+C55+C56+C57+C58+C59+C60+C61+C62+C63</f>
        <v>1521.3799999999999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2414.9794999999999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891.67</v>
      </c>
      <c r="C67" s="57">
        <f t="shared" ref="C67:L67" si="23">C12</f>
        <v>1520.67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2412.34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891.67</v>
      </c>
      <c r="C69" s="59">
        <f t="shared" ref="C69:AG69" si="25">+C67+C68</f>
        <v>1520.67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2412.34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1.9295000000000755</v>
      </c>
      <c r="C70" s="57">
        <f t="shared" si="26"/>
        <v>0.70999999999980901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2.6394999999998845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C12" sqref="C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44739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295.83</v>
      </c>
      <c r="C12" s="26">
        <v>1144.0999999999999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1439.9299999999998</v>
      </c>
      <c r="AI12" s="26"/>
      <c r="AJ12" s="69">
        <f>+AI12-AH12</f>
        <v>-1439.9299999999998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</v>
      </c>
      <c r="C15" s="23">
        <v>52.5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67.5</v>
      </c>
    </row>
    <row r="16" spans="1:36" s="32" customFormat="1" x14ac:dyDescent="0.25">
      <c r="A16" s="30" t="s">
        <v>20</v>
      </c>
      <c r="B16" s="31">
        <v>5</v>
      </c>
      <c r="C16" s="31">
        <v>111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116</v>
      </c>
      <c r="AJ16" s="70"/>
    </row>
    <row r="17" spans="1:36" s="47" customFormat="1" x14ac:dyDescent="0.25">
      <c r="A17" s="46" t="s">
        <v>27</v>
      </c>
      <c r="B17" s="22">
        <f>B16*$B$8</f>
        <v>27.549999999999997</v>
      </c>
      <c r="C17" s="22">
        <f>C16*$B$8</f>
        <v>611.61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639.16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</v>
      </c>
      <c r="C22" s="20">
        <f t="shared" ref="C22:AG23" si="5">+C16+C18+C20</f>
        <v>111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116</v>
      </c>
    </row>
    <row r="23" spans="1:36" s="47" customFormat="1" x14ac:dyDescent="0.25">
      <c r="A23" s="48" t="s">
        <v>26</v>
      </c>
      <c r="B23" s="19">
        <f>+B17+B19+B21</f>
        <v>27.549999999999997</v>
      </c>
      <c r="C23" s="19">
        <f t="shared" si="5"/>
        <v>611.61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639.16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234.99</v>
      </c>
      <c r="C49" s="44">
        <v>413.04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648.03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71.239999999999995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71.239999999999995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18.79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18.79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296.33000000000004</v>
      </c>
      <c r="C64" s="53">
        <f t="shared" ref="C64:AG64" si="21">+C15+C23+C31+C39+C47+C48+C49+C50+C51+C52+C53+C54+C55+C56+C57+C58+C59+C60+C61+C62+C63</f>
        <v>1148.3900000000001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1444.7200000000003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295.83</v>
      </c>
      <c r="C67" s="57">
        <f t="shared" ref="C67:L67" si="23">C12</f>
        <v>1144.0999999999999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1439.9299999999998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295.83</v>
      </c>
      <c r="C69" s="59">
        <f t="shared" ref="C69:AG69" si="25">+C67+C68</f>
        <v>1144.0999999999999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1439.9299999999998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0.50000000000005684</v>
      </c>
      <c r="C70" s="57">
        <f t="shared" si="26"/>
        <v>4.290000000000191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4.7900000000002478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44739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1529.86</v>
      </c>
      <c r="C12" s="26">
        <v>5011.0600000000004</v>
      </c>
      <c r="D12" s="26">
        <v>2411.4</v>
      </c>
      <c r="E12" s="26">
        <v>4473.2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13425.52</v>
      </c>
      <c r="AI12" s="26">
        <v>13300.83</v>
      </c>
      <c r="AJ12" s="69">
        <f>+AI12-AH12</f>
        <v>-124.69000000000051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199.5</v>
      </c>
      <c r="C15" s="23">
        <v>671</v>
      </c>
      <c r="D15" s="23">
        <v>142</v>
      </c>
      <c r="E15" s="23">
        <v>603.5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1616</v>
      </c>
    </row>
    <row r="16" spans="1:36" s="32" customFormat="1" x14ac:dyDescent="0.25">
      <c r="A16" s="30" t="s">
        <v>20</v>
      </c>
      <c r="B16" s="31">
        <v>81</v>
      </c>
      <c r="C16" s="31">
        <v>287</v>
      </c>
      <c r="D16" s="31">
        <v>172</v>
      </c>
      <c r="E16" s="31">
        <v>297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837</v>
      </c>
      <c r="AJ16" s="70"/>
    </row>
    <row r="17" spans="1:36" s="47" customFormat="1" x14ac:dyDescent="0.25">
      <c r="A17" s="46" t="s">
        <v>27</v>
      </c>
      <c r="B17" s="22">
        <f>B16*$B$8</f>
        <v>446.31</v>
      </c>
      <c r="C17" s="22">
        <f>C16*$B$8</f>
        <v>1581.37</v>
      </c>
      <c r="D17" s="22">
        <f t="shared" ref="D17:AG17" si="2">D16*$B$8</f>
        <v>947.71999999999991</v>
      </c>
      <c r="E17" s="22">
        <f t="shared" si="2"/>
        <v>1636.47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4611.87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81</v>
      </c>
      <c r="C22" s="20">
        <f t="shared" ref="C22:AG23" si="5">+C16+C18+C20</f>
        <v>287</v>
      </c>
      <c r="D22" s="20">
        <f t="shared" si="5"/>
        <v>172</v>
      </c>
      <c r="E22" s="20">
        <f t="shared" si="5"/>
        <v>297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837</v>
      </c>
    </row>
    <row r="23" spans="1:36" s="47" customFormat="1" x14ac:dyDescent="0.25">
      <c r="A23" s="48" t="s">
        <v>26</v>
      </c>
      <c r="B23" s="19">
        <f>+B17+B19+B21</f>
        <v>446.31</v>
      </c>
      <c r="C23" s="19">
        <f t="shared" si="5"/>
        <v>1581.37</v>
      </c>
      <c r="D23" s="19">
        <f t="shared" si="5"/>
        <v>947.71999999999991</v>
      </c>
      <c r="E23" s="19">
        <f t="shared" si="5"/>
        <v>1636.47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4611.87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822.06</v>
      </c>
      <c r="C49" s="44">
        <v>2294.85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3116.91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1062.57</v>
      </c>
      <c r="E52" s="44">
        <v>1732.67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2795.24</v>
      </c>
    </row>
    <row r="53" spans="1:34" x14ac:dyDescent="0.25">
      <c r="A53" s="17" t="s">
        <v>18</v>
      </c>
      <c r="B53" s="44">
        <v>67.34</v>
      </c>
      <c r="C53" s="44">
        <v>383.43</v>
      </c>
      <c r="D53" s="44">
        <v>266.63</v>
      </c>
      <c r="E53" s="44">
        <v>520.62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1238.02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86.38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86.38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1535.2099999999998</v>
      </c>
      <c r="C64" s="53">
        <f t="shared" ref="C64:AG64" si="21">+C15+C23+C31+C39+C47+C48+C49+C50+C51+C52+C53+C54+C55+C56+C57+C58+C59+C60+C61+C62+C63</f>
        <v>5017.03</v>
      </c>
      <c r="D64" s="53">
        <f t="shared" si="21"/>
        <v>2418.92</v>
      </c>
      <c r="E64" s="53">
        <f t="shared" si="21"/>
        <v>4493.26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13464.42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1529.86</v>
      </c>
      <c r="C67" s="57">
        <f t="shared" ref="C67:L67" si="23">C12</f>
        <v>5011.0600000000004</v>
      </c>
      <c r="D67" s="57">
        <f t="shared" si="23"/>
        <v>2411.4</v>
      </c>
      <c r="E67" s="57">
        <f t="shared" si="23"/>
        <v>4473.2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13425.52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1529.86</v>
      </c>
      <c r="C69" s="59">
        <f t="shared" ref="C69:AG69" si="25">+C67+C68</f>
        <v>5011.0600000000004</v>
      </c>
      <c r="D69" s="59">
        <f t="shared" si="25"/>
        <v>2411.4</v>
      </c>
      <c r="E69" s="59">
        <f t="shared" si="25"/>
        <v>4473.2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13425.52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5.3499999999999091</v>
      </c>
      <c r="C70" s="57">
        <f t="shared" si="26"/>
        <v>5.9699999999993452</v>
      </c>
      <c r="D70" s="57">
        <f t="shared" si="26"/>
        <v>7.5199999999999818</v>
      </c>
      <c r="E70" s="57">
        <f t="shared" si="26"/>
        <v>20.0600000000004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38.899999999999636</v>
      </c>
    </row>
    <row r="71" spans="1:34" ht="94.5" customHeight="1" x14ac:dyDescent="0.25">
      <c r="A71" s="77" t="s">
        <v>96</v>
      </c>
      <c r="B71" s="14"/>
      <c r="C71" s="14"/>
      <c r="D71" s="14"/>
      <c r="E71" s="14" t="s">
        <v>0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2022-06-29T18:05:46Z</dcterms:modified>
</cp:coreProperties>
</file>