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BOVEDA JUNIO 2022\"/>
    </mc:Choice>
  </mc:AlternateContent>
  <bookViews>
    <workbookView xWindow="0" yWindow="0" windowWidth="19200" windowHeight="11505" firstSheet="1" activeTab="2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F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G47" i="149"/>
  <c r="I47" i="149"/>
  <c r="K47" i="149"/>
  <c r="M47" i="149"/>
  <c r="O47" i="149"/>
  <c r="Q47" i="149"/>
  <c r="S47" i="149"/>
  <c r="U47" i="149"/>
  <c r="W47" i="149"/>
  <c r="Y47" i="149"/>
  <c r="AA47" i="149"/>
  <c r="AC47" i="149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F64" i="152" l="1"/>
  <c r="AF70" i="152" s="1"/>
  <c r="X64" i="152"/>
  <c r="X70" i="152" s="1"/>
  <c r="P64" i="152"/>
  <c r="P70" i="152" s="1"/>
  <c r="H64" i="152"/>
  <c r="H70" i="152" s="1"/>
  <c r="AE64" i="151"/>
  <c r="AE70" i="151" s="1"/>
  <c r="AA64" i="151"/>
  <c r="AA70" i="151" s="1"/>
  <c r="W64" i="151"/>
  <c r="W70" i="151" s="1"/>
  <c r="S64" i="151"/>
  <c r="S70" i="151" s="1"/>
  <c r="O64" i="151"/>
  <c r="O70" i="151" s="1"/>
  <c r="K64" i="151"/>
  <c r="K70" i="151" s="1"/>
  <c r="G64" i="151"/>
  <c r="G70" i="151" s="1"/>
  <c r="C64" i="151"/>
  <c r="C70" i="151" s="1"/>
  <c r="AG64" i="149"/>
  <c r="AG70" i="149" s="1"/>
  <c r="AC64" i="149"/>
  <c r="AC70" i="149" s="1"/>
  <c r="Y64" i="149"/>
  <c r="Y70" i="149" s="1"/>
  <c r="U64" i="149"/>
  <c r="U70" i="149" s="1"/>
  <c r="Q64" i="149"/>
  <c r="Q70" i="149" s="1"/>
  <c r="M64" i="149"/>
  <c r="M70" i="149" s="1"/>
  <c r="I64" i="149"/>
  <c r="I70" i="149" s="1"/>
  <c r="E64" i="149"/>
  <c r="E70" i="149" s="1"/>
  <c r="AH23" i="149"/>
  <c r="F11" i="145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C23" i="40" s="1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Y23" i="40" l="1"/>
  <c r="AE47" i="40"/>
  <c r="W47" i="40"/>
  <c r="AB39" i="40"/>
  <c r="AG23" i="40"/>
  <c r="U23" i="40"/>
  <c r="AA47" i="40"/>
  <c r="AD39" i="40"/>
  <c r="X39" i="40"/>
  <c r="AB47" i="40"/>
  <c r="Q69" i="40"/>
  <c r="M69" i="40"/>
  <c r="T47" i="40"/>
  <c r="AE39" i="40"/>
  <c r="AA39" i="40"/>
  <c r="W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AB64" i="40" s="1"/>
  <c r="AB70" i="40" s="1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V31" i="40"/>
  <c r="T31" i="40"/>
  <c r="AH30" i="40"/>
  <c r="B18" i="145" s="1"/>
  <c r="J18" i="145" s="1"/>
  <c r="AG31" i="40"/>
  <c r="AE31" i="40"/>
  <c r="AC31" i="40"/>
  <c r="AA31" i="40"/>
  <c r="Y31" i="40"/>
  <c r="W31" i="40"/>
  <c r="U31" i="40"/>
  <c r="AH22" i="40"/>
  <c r="B10" i="145" s="1"/>
  <c r="J10" i="145" s="1"/>
  <c r="B4" i="145"/>
  <c r="J4" i="145" s="1"/>
  <c r="V64" i="40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F68" i="40"/>
  <c r="G68" i="40"/>
  <c r="H68" i="40"/>
  <c r="I68" i="40"/>
  <c r="J68" i="40"/>
  <c r="K68" i="40"/>
  <c r="L68" i="40"/>
  <c r="B68" i="40"/>
  <c r="C17" i="40"/>
  <c r="L69" i="40" l="1"/>
  <c r="X70" i="40"/>
  <c r="AF64" i="40"/>
  <c r="AF70" i="40" s="1"/>
  <c r="Y64" i="40"/>
  <c r="Y70" i="40" s="1"/>
  <c r="Z64" i="40"/>
  <c r="Z70" i="40" s="1"/>
  <c r="AD64" i="40"/>
  <c r="AD70" i="40" s="1"/>
  <c r="AA64" i="40"/>
  <c r="AA70" i="40" s="1"/>
  <c r="AE64" i="40"/>
  <c r="AE70" i="40" s="1"/>
  <c r="T64" i="40"/>
  <c r="V70" i="40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R64" i="40" l="1"/>
  <c r="R70" i="40" s="1"/>
  <c r="P64" i="40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K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H39" i="40"/>
  <c r="J39" i="40"/>
  <c r="C46" i="40"/>
  <c r="D46" i="40"/>
  <c r="E46" i="40"/>
  <c r="F46" i="40"/>
  <c r="G46" i="40"/>
  <c r="H46" i="40"/>
  <c r="I46" i="40"/>
  <c r="J46" i="40"/>
  <c r="K46" i="40"/>
  <c r="L46" i="40"/>
  <c r="C47" i="40"/>
  <c r="G47" i="40"/>
  <c r="I47" i="40"/>
  <c r="K47" i="40"/>
  <c r="B38" i="40"/>
  <c r="I39" i="40" l="1"/>
  <c r="G23" i="40"/>
  <c r="E23" i="40"/>
  <c r="L39" i="40"/>
  <c r="F39" i="40"/>
  <c r="E47" i="40"/>
  <c r="E39" i="40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B23" i="40"/>
  <c r="E64" i="40" l="1"/>
  <c r="E70" i="40" s="1"/>
  <c r="I64" i="40"/>
  <c r="I70" i="40" s="1"/>
  <c r="L64" i="40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<sst xmlns="http://schemas.openxmlformats.org/spreadsheetml/2006/main" count="740" uniqueCount="130">
  <si>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</si>
  <si>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</si>
  <si>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</si>
  <si>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</si>
  <si>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</si>
  <si>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</si>
  <si>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</si>
  <si>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</si>
  <si>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</si>
  <si>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</si>
  <si>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</si>
  <si>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</si>
  <si>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</si>
  <si>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</si>
  <si>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</si>
  <si>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</si>
  <si>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</si>
  <si>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</si>
  <si>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</si>
  <si>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</si>
  <si>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</si>
  <si>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</si>
  <si>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</si>
  <si>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</si>
  <si>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</si>
  <si>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</si>
  <si>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</si>
  <si>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</si>
  <si>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</si>
  <si>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</si>
  <si>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</si>
  <si>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</si>
  <si>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</si>
  <si>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</si>
  <si>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</si>
  <si>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</si>
  <si>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</si>
  <si>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</si>
  <si>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</si>
  <si>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</si>
  <si>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</si>
  <si>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</si>
  <si>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</si>
  <si>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</si>
  <si>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</si>
  <si>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</si>
  <si>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</si>
  <si>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</si>
  <si>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</si>
  <si>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</si>
  <si>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</si>
  <si>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</si>
  <si>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</si>
  <si>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</si>
  <si>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</si>
  <si>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</si>
  <si>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</si>
  <si>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</si>
  <si>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</si>
  <si>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</si>
  <si>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</si>
  <si>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</si>
  <si>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</si>
  <si>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</si>
  <si>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</si>
  <si>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</si>
  <si>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</si>
  <si>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</si>
  <si>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</si>
  <si>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</si>
  <si>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</si>
  <si>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</si>
  <si>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</si>
  <si>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</si>
  <si>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</si>
  <si>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</si>
  <si>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</si>
  <si>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</si>
  <si>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</si>
  <si>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</si>
  <si>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</si>
  <si>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</si>
  <si>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</si>
  <si>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</si>
  <si>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</si>
  <si>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</si>
  <si>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</si>
  <si>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</si>
  <si>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</si>
  <si>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</si>
  <si>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</si>
  <si>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</si>
  <si>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</si>
  <si>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</si>
  <si>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</si>
  <si>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</si>
  <si>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</si>
  <si>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</si>
  <si>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</si>
  <si>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</si>
  <si>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</si>
  <si>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</si>
  <si>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</si>
  <si>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</si>
  <si>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</si>
  <si>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</si>
  <si>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</si>
  <si>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</si>
  <si>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</si>
  <si>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</si>
  <si>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</si>
  <si>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</si>
  <si>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</si>
  <si>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</si>
  <si>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</si>
  <si>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</si>
  <si>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</si>
  <si>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</si>
  <si>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</si>
  <si>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</si>
  <si>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</si>
  <si>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</si>
  <si>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</si>
  <si>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NOTA A CREDITO 5$</t>
  </si>
  <si>
    <t>9.00PERIODICO</t>
  </si>
  <si>
    <t xml:space="preserve">120.00PERTENECE A </t>
  </si>
  <si>
    <t xml:space="preserve">CAJA 02 MAÑANA </t>
  </si>
  <si>
    <t>|</t>
  </si>
  <si>
    <t>18.00F/C</t>
  </si>
  <si>
    <t>40.00F/C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</si>
</sst>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55226.990000000005</v>
      </c>
      <c r="C2" s="43">
        <f>MODELO!AH12</f>
        <v>25490.209999999995</v>
      </c>
      <c r="D2" s="43">
        <f>EXQUISITECES!AH12</f>
        <v>8093.42</v>
      </c>
      <c r="E2" s="43">
        <f>HOYADA!AH12</f>
        <v>10282.09</v>
      </c>
      <c r="F2" s="43">
        <f>FARMASTOP!AH12</f>
        <v>1751.49</v>
      </c>
      <c r="G2" s="43">
        <f>BOCAS!AH12</f>
        <v>712.39</v>
      </c>
      <c r="H2" s="43">
        <f>LAGUNETICA!AH12</f>
        <v>13316.6</v>
      </c>
      <c r="I2" s="43">
        <f>SANANTONIO!AH12</f>
        <v>0</v>
      </c>
      <c r="J2" s="43">
        <f>SUM(B2:I2)</f>
        <v>114873.19</v>
      </c>
    </row>
    <row r="3" spans="1:10" x14ac:dyDescent="0.25">
      <c r="A3" s="46" t="s">
        <v>0</v>
      </c>
      <c r="B3" s="43">
        <f>AUTOMERCADO!AH15</f>
        <v>2216.5</v>
      </c>
      <c r="C3" s="43">
        <f>MODELO!AH15</f>
        <v>1867.5</v>
      </c>
      <c r="D3" s="43">
        <f>EXQUISITECES!AH15</f>
        <v>709.5</v>
      </c>
      <c r="E3" s="43">
        <f>HOYADA!AH15</f>
        <v>1393</v>
      </c>
      <c r="F3" s="43">
        <f>FARMASTOP!AH15</f>
        <v>35.5</v>
      </c>
      <c r="G3" s="43">
        <f>BOCAS!AH15</f>
        <v>0</v>
      </c>
      <c r="H3" s="43">
        <f>LAGUNETICA!AH15</f>
        <v>1182</v>
      </c>
      <c r="I3" s="43">
        <f>SANANTONIO!AH15</f>
        <v>0</v>
      </c>
      <c r="J3" s="43">
        <f t="shared" ref="J3:J52" si="0">SUM(B3:I3)</f>
        <v>7404</v>
      </c>
    </row>
    <row r="4" spans="1:10" x14ac:dyDescent="0.25">
      <c r="A4" s="73" t="s">
        <v>20</v>
      </c>
      <c r="B4" s="43">
        <f>AUTOMERCADO!AH16</f>
        <v>1323</v>
      </c>
      <c r="C4" s="43">
        <f>MODELO!AH16</f>
        <v>618</v>
      </c>
      <c r="D4" s="43">
        <f>EXQUISITECES!AH16</f>
        <v>72</v>
      </c>
      <c r="E4" s="43">
        <f>HOYADA!AH16</f>
        <v>23</v>
      </c>
      <c r="F4" s="43">
        <f>FARMASTOP!AH16</f>
        <v>16</v>
      </c>
      <c r="G4" s="43">
        <f>BOCAS!AH16</f>
        <v>70</v>
      </c>
      <c r="H4" s="43">
        <f>LAGUNETICA!AH16</f>
        <v>203</v>
      </c>
      <c r="I4" s="43">
        <f>SANANTONIO!AH16</f>
        <v>0</v>
      </c>
      <c r="J4" s="43">
        <f t="shared" si="0"/>
        <v>2325</v>
      </c>
    </row>
    <row r="5" spans="1:10" x14ac:dyDescent="0.25">
      <c r="A5" s="46" t="s">
        <v>27</v>
      </c>
      <c r="B5" s="43">
        <f>AUTOMERCADO!AH17</f>
        <v>7289.73</v>
      </c>
      <c r="C5" s="43">
        <f>MODELO!AH17</f>
        <v>3405.18</v>
      </c>
      <c r="D5" s="43">
        <f>EXQUISITECES!AH17</f>
        <v>396.72</v>
      </c>
      <c r="E5" s="43">
        <f>HOYADA!AH17</f>
        <v>126.72999999999999</v>
      </c>
      <c r="F5" s="43">
        <f>FARMASTOP!AH17</f>
        <v>88.16</v>
      </c>
      <c r="G5" s="43">
        <f>BOCAS!AH17</f>
        <v>385.7</v>
      </c>
      <c r="H5" s="43">
        <f>LAGUNETICA!AH17</f>
        <v>1118.53</v>
      </c>
      <c r="I5" s="43">
        <f>SANANTONIO!AH17</f>
        <v>0</v>
      </c>
      <c r="J5" s="43">
        <f t="shared" si="0"/>
        <v>12810.75</v>
      </c>
    </row>
    <row r="6" spans="1:10" x14ac:dyDescent="0.25">
      <c r="A6" s="73" t="s">
        <v>23</v>
      </c>
      <c r="B6" s="43">
        <f>AUTOMERCADO!AH18</f>
        <v>2907</v>
      </c>
      <c r="C6" s="43">
        <f>MODELO!AH18</f>
        <v>1017</v>
      </c>
      <c r="D6" s="43">
        <f>EXQUISITECES!AH18</f>
        <v>505</v>
      </c>
      <c r="E6" s="43">
        <f>HOYADA!AH18</f>
        <v>491</v>
      </c>
      <c r="F6" s="43">
        <f>FARMASTOP!AH18</f>
        <v>86</v>
      </c>
      <c r="G6" s="43">
        <f>BOCAS!AH18</f>
        <v>8</v>
      </c>
      <c r="H6" s="43">
        <f>LAGUNETICA!AH18</f>
        <v>629</v>
      </c>
      <c r="I6" s="43">
        <f>SANANTONIO!AH18</f>
        <v>0</v>
      </c>
      <c r="J6" s="43">
        <f t="shared" si="0"/>
        <v>5643</v>
      </c>
    </row>
    <row r="7" spans="1:10" x14ac:dyDescent="0.25">
      <c r="A7" s="46" t="s">
        <v>27</v>
      </c>
      <c r="B7" s="43">
        <f>AUTOMERCADO!AH19</f>
        <v>15930.36</v>
      </c>
      <c r="C7" s="43">
        <f>MODELO!AH19</f>
        <v>5573.16</v>
      </c>
      <c r="D7" s="43">
        <f>EXQUISITECES!AH19</f>
        <v>2767.4000000000005</v>
      </c>
      <c r="E7" s="43">
        <f>HOYADA!AH19</f>
        <v>2690.6800000000003</v>
      </c>
      <c r="F7" s="43">
        <f>FARMASTOP!AH19</f>
        <v>471.28000000000009</v>
      </c>
      <c r="G7" s="43">
        <f>BOCAS!AH19</f>
        <v>43.84</v>
      </c>
      <c r="H7" s="43">
        <f>LAGUNETICA!AH19</f>
        <v>3446.9200000000005</v>
      </c>
      <c r="I7" s="43">
        <f>SANANTONIO!AH19</f>
        <v>0</v>
      </c>
      <c r="J7" s="43">
        <f t="shared" si="0"/>
        <v>30923.640000000003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4230</v>
      </c>
      <c r="C10" s="43">
        <f>MODELO!AH22</f>
        <v>1635</v>
      </c>
      <c r="D10" s="43">
        <f>EXQUISITECES!AH22</f>
        <v>577</v>
      </c>
      <c r="E10" s="43">
        <f>HOYADA!AH22</f>
        <v>514</v>
      </c>
      <c r="F10" s="43">
        <f>FARMASTOP!AH22</f>
        <v>102</v>
      </c>
      <c r="G10" s="43">
        <f>BOCAS!AH22</f>
        <v>78</v>
      </c>
      <c r="H10" s="43">
        <f>LAGUNETICA!AH22</f>
        <v>832</v>
      </c>
      <c r="I10" s="43">
        <f>SANANTONIO!AH22</f>
        <v>0</v>
      </c>
      <c r="J10" s="43">
        <f t="shared" si="0"/>
        <v>7968</v>
      </c>
    </row>
    <row r="11" spans="1:10" x14ac:dyDescent="0.25">
      <c r="A11" s="48" t="s">
        <v>26</v>
      </c>
      <c r="B11" s="43">
        <f>AUTOMERCADO!AH23</f>
        <v>23220.090000000004</v>
      </c>
      <c r="C11" s="43">
        <f>MODELO!AH23</f>
        <v>8978.34</v>
      </c>
      <c r="D11" s="43">
        <f>EXQUISITECES!AH23</f>
        <v>3164.12</v>
      </c>
      <c r="E11" s="43">
        <f>HOYADA!AH23</f>
        <v>2817.41</v>
      </c>
      <c r="F11" s="43">
        <f>FARMASTOP!AH23</f>
        <v>559.44000000000005</v>
      </c>
      <c r="G11" s="43">
        <f>BOCAS!AH23</f>
        <v>429.53999999999996</v>
      </c>
      <c r="H11" s="43">
        <f>LAGUNETICA!AH23</f>
        <v>4565.4500000000007</v>
      </c>
      <c r="I11" s="43">
        <f>SANANTONIO!AH23</f>
        <v>0</v>
      </c>
      <c r="J11" s="43">
        <f t="shared" si="0"/>
        <v>43734.390000000014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50</v>
      </c>
      <c r="I12" s="43">
        <f>SANANTONIO!AH24</f>
        <v>0</v>
      </c>
      <c r="J12" s="43">
        <f t="shared" si="0"/>
        <v>50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290</v>
      </c>
      <c r="I13" s="43">
        <f>SANANTONIO!AH25</f>
        <v>0</v>
      </c>
      <c r="J13" s="43">
        <f t="shared" si="0"/>
        <v>290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50</v>
      </c>
      <c r="I18" s="43">
        <f>SANANTONIO!AH30</f>
        <v>0</v>
      </c>
      <c r="J18" s="43">
        <f t="shared" si="0"/>
        <v>50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290</v>
      </c>
      <c r="I19" s="43">
        <f>SANANTONIO!AH31</f>
        <v>0</v>
      </c>
      <c r="J19" s="43">
        <f t="shared" si="0"/>
        <v>290</v>
      </c>
    </row>
    <row r="20" spans="1:10" x14ac:dyDescent="0.25">
      <c r="A20" s="46" t="s">
        <v>34</v>
      </c>
      <c r="B20" s="43">
        <f>AUTOMERCADO!AH32</f>
        <v>60.81</v>
      </c>
      <c r="C20" s="43">
        <f>MODELO!AH32</f>
        <v>0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60.81</v>
      </c>
    </row>
    <row r="21" spans="1:10" x14ac:dyDescent="0.25">
      <c r="A21" s="46" t="s">
        <v>35</v>
      </c>
      <c r="B21" s="43">
        <f>AUTOMERCADO!AH33</f>
        <v>335.06310000000002</v>
      </c>
      <c r="C21" s="43">
        <f>MODELO!AH33</f>
        <v>0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335.06310000000002</v>
      </c>
    </row>
    <row r="22" spans="1:10" x14ac:dyDescent="0.25">
      <c r="A22" s="46" t="s">
        <v>36</v>
      </c>
      <c r="B22" s="43">
        <f>AUTOMERCADO!AH34</f>
        <v>100.57</v>
      </c>
      <c r="C22" s="43">
        <f>MODELO!AH34</f>
        <v>0</v>
      </c>
      <c r="D22" s="43">
        <f>EXQUISITECES!AH34</f>
        <v>75.06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175.63</v>
      </c>
    </row>
    <row r="23" spans="1:10" x14ac:dyDescent="0.25">
      <c r="A23" s="46" t="s">
        <v>35</v>
      </c>
      <c r="B23" s="43">
        <f>AUTOMERCADO!AH35</f>
        <v>551.12360000000001</v>
      </c>
      <c r="C23" s="43">
        <f>MODELO!AH35</f>
        <v>0</v>
      </c>
      <c r="D23" s="43">
        <f>EXQUISITECES!AH35</f>
        <v>411.32880000000006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962.45240000000013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161.38</v>
      </c>
      <c r="C26" s="43">
        <f>MODELO!AH38</f>
        <v>0</v>
      </c>
      <c r="D26" s="43">
        <f>EXQUISITECES!AH38</f>
        <v>75.06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236.44</v>
      </c>
    </row>
    <row r="27" spans="1:10" x14ac:dyDescent="0.25">
      <c r="A27" s="48" t="s">
        <v>42</v>
      </c>
      <c r="B27" s="43">
        <f>AUTOMERCADO!AH39</f>
        <v>886.18669999999997</v>
      </c>
      <c r="C27" s="43">
        <f>MODELO!AH39</f>
        <v>0</v>
      </c>
      <c r="D27" s="43">
        <f>EXQUISITECES!AH39</f>
        <v>411.32880000000006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1297.5155</v>
      </c>
    </row>
    <row r="28" spans="1:10" x14ac:dyDescent="0.25">
      <c r="A28" s="46" t="s">
        <v>43</v>
      </c>
      <c r="B28" s="43">
        <f>AUTOMERCADO!AH40</f>
        <v>0</v>
      </c>
      <c r="C28" s="43">
        <f>MODELO!AH40</f>
        <v>0</v>
      </c>
      <c r="D28" s="43">
        <f>EXQUISITECES!AH40</f>
        <v>0</v>
      </c>
      <c r="E28" s="43">
        <f>HOYADA!AH40</f>
        <v>0</v>
      </c>
      <c r="F28" s="43">
        <f>FARMASTOP!AH40</f>
        <v>0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0</v>
      </c>
    </row>
    <row r="29" spans="1:10" x14ac:dyDescent="0.25">
      <c r="A29" s="46" t="s">
        <v>44</v>
      </c>
      <c r="B29" s="43">
        <f>AUTOMERCADO!AH41</f>
        <v>0</v>
      </c>
      <c r="C29" s="43">
        <f>MODELO!AH41</f>
        <v>0</v>
      </c>
      <c r="D29" s="43">
        <f>EXQUISITECES!AH41</f>
        <v>0</v>
      </c>
      <c r="E29" s="43">
        <f>HOYADA!AH41</f>
        <v>0</v>
      </c>
      <c r="F29" s="43">
        <f>FARMASTOP!AH41</f>
        <v>0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0</v>
      </c>
    </row>
    <row r="30" spans="1:10" x14ac:dyDescent="0.25">
      <c r="A30" s="46" t="s">
        <v>45</v>
      </c>
      <c r="B30" s="43">
        <f>AUTOMERCADO!AH42</f>
        <v>110.32000000000001</v>
      </c>
      <c r="C30" s="43">
        <f>MODELO!AH42</f>
        <v>33.04</v>
      </c>
      <c r="D30" s="43">
        <f>EXQUISITECES!AH42</f>
        <v>13.88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157.24</v>
      </c>
    </row>
    <row r="31" spans="1:10" x14ac:dyDescent="0.25">
      <c r="A31" s="46" t="s">
        <v>44</v>
      </c>
      <c r="B31" s="43">
        <f>AUTOMERCADO!AH43</f>
        <v>604.55360000000007</v>
      </c>
      <c r="C31" s="43">
        <f>MODELO!AH43</f>
        <v>181.0592</v>
      </c>
      <c r="D31" s="43">
        <f>EXQUISITECES!AH43</f>
        <v>76.062400000000011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861.67520000000013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110.32000000000001</v>
      </c>
      <c r="C34" s="43">
        <f>MODELO!AH46</f>
        <v>33.04</v>
      </c>
      <c r="D34" s="43">
        <f>EXQUISITECES!AH46</f>
        <v>13.88</v>
      </c>
      <c r="E34" s="43">
        <f>HOYADA!AH46</f>
        <v>0</v>
      </c>
      <c r="F34" s="43">
        <f>FARMASTOP!AH46</f>
        <v>0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157.24</v>
      </c>
    </row>
    <row r="35" spans="1:10" x14ac:dyDescent="0.25">
      <c r="A35" s="48" t="s">
        <v>48</v>
      </c>
      <c r="B35" s="43">
        <f>AUTOMERCADO!AH47</f>
        <v>604.55360000000007</v>
      </c>
      <c r="C35" s="43">
        <f>MODELO!AH47</f>
        <v>181.0592</v>
      </c>
      <c r="D35" s="43">
        <f>EXQUISITECES!AH47</f>
        <v>76.062400000000011</v>
      </c>
      <c r="E35" s="43">
        <f>HOYADA!AH47</f>
        <v>0</v>
      </c>
      <c r="F35" s="43">
        <f>FARMASTOP!AH47</f>
        <v>0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861.67520000000013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21318.499999999996</v>
      </c>
      <c r="C37" s="43">
        <f>MODELO!AH49</f>
        <v>7927.8</v>
      </c>
      <c r="D37" s="43">
        <f>EXQUISITECES!AH49</f>
        <v>2952.9300000000003</v>
      </c>
      <c r="E37" s="43">
        <f>HOYADA!AH49</f>
        <v>3790.2999999999997</v>
      </c>
      <c r="F37" s="43">
        <f>FARMASTOP!AH49</f>
        <v>1066.2</v>
      </c>
      <c r="G37" s="43">
        <f>BOCAS!AH49</f>
        <v>332.42</v>
      </c>
      <c r="H37" s="43">
        <f>LAGUNETICA!AH49</f>
        <v>2384.62</v>
      </c>
      <c r="I37" s="43">
        <f>SANANTONIO!AH49</f>
        <v>0</v>
      </c>
      <c r="J37" s="43">
        <f t="shared" si="0"/>
        <v>39772.769999999997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3349.86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3353.75</v>
      </c>
      <c r="I40" s="43">
        <f>SANANTONIO!AH52</f>
        <v>0</v>
      </c>
      <c r="J40" s="43">
        <f t="shared" si="0"/>
        <v>6703.6100000000006</v>
      </c>
    </row>
    <row r="41" spans="1:10" x14ac:dyDescent="0.25">
      <c r="A41" s="74" t="s">
        <v>18</v>
      </c>
      <c r="B41" s="43">
        <f>AUTOMERCADO!AH53</f>
        <v>4186.1000000000004</v>
      </c>
      <c r="C41" s="43">
        <f>MODELO!AH53</f>
        <v>2520.7399999999998</v>
      </c>
      <c r="D41" s="43">
        <f>EXQUISITECES!AH53</f>
        <v>788.23</v>
      </c>
      <c r="E41" s="43">
        <f>HOYADA!AH53</f>
        <v>1998.96</v>
      </c>
      <c r="F41" s="43">
        <f>FARMASTOP!AH53</f>
        <v>47.05</v>
      </c>
      <c r="G41" s="43">
        <f>BOCAS!AH53</f>
        <v>0</v>
      </c>
      <c r="H41" s="43">
        <f>LAGUNETICA!AH53</f>
        <v>1574.65</v>
      </c>
      <c r="I41" s="43">
        <f>SANANTONIO!AH53</f>
        <v>0</v>
      </c>
      <c r="J41" s="43">
        <f t="shared" si="0"/>
        <v>11115.729999999998</v>
      </c>
    </row>
    <row r="42" spans="1:10" x14ac:dyDescent="0.25">
      <c r="A42" s="74" t="s">
        <v>114</v>
      </c>
      <c r="B42" s="43">
        <f>AUTOMERCADO!AH54</f>
        <v>140</v>
      </c>
      <c r="C42" s="43">
        <f>MODELO!AH54</f>
        <v>234.29</v>
      </c>
      <c r="D42" s="43">
        <f>EXQUISITECES!AH54</f>
        <v>0</v>
      </c>
      <c r="E42" s="43">
        <f>HOYADA!AH54</f>
        <v>0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374.28999999999996</v>
      </c>
    </row>
    <row r="43" spans="1:10" x14ac:dyDescent="0.25">
      <c r="A43" s="74" t="s">
        <v>52</v>
      </c>
      <c r="B43" s="43">
        <f>AUTOMERCADO!AH55</f>
        <v>1591.06</v>
      </c>
      <c r="C43" s="43">
        <f>MODELO!AH55</f>
        <v>292</v>
      </c>
      <c r="D43" s="43">
        <f>EXQUISITECES!AH55</f>
        <v>0</v>
      </c>
      <c r="E43" s="43">
        <f>HOYADA!AH55</f>
        <v>285.11</v>
      </c>
      <c r="F43" s="43">
        <f>FARMASTOP!AH55</f>
        <v>100.75</v>
      </c>
      <c r="G43" s="43">
        <f>BOCAS!AH55</f>
        <v>0</v>
      </c>
      <c r="H43" s="43">
        <f>LAGUNETICA!AH55</f>
        <v>0</v>
      </c>
      <c r="I43" s="43">
        <f>SANANTONIO!AH55</f>
        <v>0</v>
      </c>
      <c r="J43" s="43">
        <f t="shared" si="0"/>
        <v>2268.92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178.45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178.45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11.13</v>
      </c>
      <c r="I47" s="43">
        <f>SANANTONIO!AH59</f>
        <v>0</v>
      </c>
      <c r="J47" s="43">
        <f t="shared" si="0"/>
        <v>11.13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1100.6500000000001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1100.6500000000001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55263.640300000006</v>
      </c>
      <c r="C52" s="75">
        <f>MODELO!AH64</f>
        <v>25530.039199999999</v>
      </c>
      <c r="D52" s="75">
        <f>EXQUISITECES!AH64</f>
        <v>8102.1712000000007</v>
      </c>
      <c r="E52" s="75">
        <f>HOYADA!AH64</f>
        <v>10284.780000000001</v>
      </c>
      <c r="F52" s="75">
        <f>FARMASTOP!AH64</f>
        <v>1808.94</v>
      </c>
      <c r="G52" s="75">
        <f>BOCAS!AH64</f>
        <v>761.95999999999992</v>
      </c>
      <c r="H52" s="75">
        <f>LAGUNETICA!AH64</f>
        <v>13361.6</v>
      </c>
      <c r="I52" s="75">
        <f>SANANTONIO!AH64</f>
        <v>0</v>
      </c>
      <c r="J52" s="75">
        <f t="shared" si="0"/>
        <v>115113.13070000001</v>
      </c>
    </row>
    <row r="53" spans="1:10" x14ac:dyDescent="0.25">
      <c r="A53" s="56" t="s">
        <v>3</v>
      </c>
      <c r="B53" s="43">
        <f>B2</f>
        <v>55226.990000000005</v>
      </c>
      <c r="C53" s="43">
        <f t="shared" ref="C53:I53" si="1">C2</f>
        <v>25490.209999999995</v>
      </c>
      <c r="D53" s="43">
        <f t="shared" si="1"/>
        <v>8093.42</v>
      </c>
      <c r="E53" s="43">
        <f t="shared" si="1"/>
        <v>10282.09</v>
      </c>
      <c r="F53" s="43">
        <f t="shared" si="1"/>
        <v>1751.49</v>
      </c>
      <c r="G53" s="43">
        <f t="shared" si="1"/>
        <v>712.39</v>
      </c>
      <c r="H53" s="43">
        <f t="shared" si="1"/>
        <v>13316.6</v>
      </c>
      <c r="I53" s="43">
        <f t="shared" si="1"/>
        <v>0</v>
      </c>
      <c r="J53" s="43">
        <f>J2</f>
        <v>114873.19</v>
      </c>
    </row>
    <row r="54" spans="1:10" x14ac:dyDescent="0.25">
      <c r="A54" s="58" t="s">
        <v>95</v>
      </c>
      <c r="B54" s="43">
        <f>+B52-B53</f>
        <v>36.650300000001153</v>
      </c>
      <c r="C54" s="43">
        <f t="shared" ref="C54:I54" si="2">+C52-C53</f>
        <v>39.829200000003766</v>
      </c>
      <c r="D54" s="43">
        <f t="shared" si="2"/>
        <v>8.7512000000006083</v>
      </c>
      <c r="E54" s="43">
        <f t="shared" si="2"/>
        <v>2.6900000000005093</v>
      </c>
      <c r="F54" s="43">
        <f t="shared" si="2"/>
        <v>57.450000000000045</v>
      </c>
      <c r="G54" s="43">
        <f t="shared" si="2"/>
        <v>49.569999999999936</v>
      </c>
      <c r="H54" s="43">
        <f t="shared" si="2"/>
        <v>45</v>
      </c>
      <c r="I54" s="43">
        <f t="shared" si="2"/>
        <v>0</v>
      </c>
      <c r="J54" s="43">
        <f>+J52-J53</f>
        <v>239.94070000000647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G60" activePane="bottomRight" state="frozen"/>
      <selection pane="topRight" activeCell="B1" sqref="B1"/>
      <selection pane="bottomLeft" activeCell="A5" sqref="A5"/>
      <selection pane="bottomRight" activeCell="AH75" sqref="AH7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44740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5.51</v>
      </c>
      <c r="C8" s="1" t="s">
        <v>38</v>
      </c>
      <c r="D8" s="2">
        <v>5.51</v>
      </c>
    </row>
    <row r="9" spans="1:36" x14ac:dyDescent="0.25">
      <c r="A9" s="1" t="s">
        <v>22</v>
      </c>
      <c r="B9" s="24">
        <v>5.48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54</v>
      </c>
      <c r="H11" s="5" t="s">
        <v>56</v>
      </c>
      <c r="I11" s="5" t="s">
        <v>58</v>
      </c>
      <c r="J11" s="5" t="s">
        <v>60</v>
      </c>
      <c r="K11" s="5" t="s">
        <v>62</v>
      </c>
      <c r="L11" s="5" t="s">
        <v>64</v>
      </c>
      <c r="M11" s="5" t="s">
        <v>68</v>
      </c>
      <c r="N11" s="5" t="s">
        <v>80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5816.67</v>
      </c>
      <c r="C12" s="26">
        <v>3669.09</v>
      </c>
      <c r="D12" s="26">
        <v>1077.48</v>
      </c>
      <c r="E12" s="26">
        <v>5060.58</v>
      </c>
      <c r="F12" s="26">
        <v>1882.5</v>
      </c>
      <c r="G12" s="26">
        <v>6008.91</v>
      </c>
      <c r="H12" s="26">
        <v>5716.2</v>
      </c>
      <c r="I12" s="26">
        <v>6958</v>
      </c>
      <c r="J12" s="26">
        <v>4454.37</v>
      </c>
      <c r="K12" s="26">
        <v>7219.52</v>
      </c>
      <c r="L12" s="26">
        <v>5504.17</v>
      </c>
      <c r="M12" s="26">
        <v>1046.27</v>
      </c>
      <c r="N12" s="26">
        <v>813.23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55226.990000000005</v>
      </c>
      <c r="AI12" s="26">
        <v>54519.45</v>
      </c>
      <c r="AJ12" s="69">
        <f>+AI12-AH12</f>
        <v>-707.54000000000815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20</v>
      </c>
      <c r="C15" s="23">
        <v>356</v>
      </c>
      <c r="D15" s="23">
        <v>221.5</v>
      </c>
      <c r="E15" s="23">
        <v>137.5</v>
      </c>
      <c r="F15" s="23">
        <v>298.5</v>
      </c>
      <c r="G15" s="23">
        <v>178</v>
      </c>
      <c r="H15" s="23">
        <v>252</v>
      </c>
      <c r="I15" s="23">
        <v>97.5</v>
      </c>
      <c r="J15" s="23">
        <v>52.5</v>
      </c>
      <c r="K15" s="23">
        <v>278.5</v>
      </c>
      <c r="L15" s="23">
        <v>248.5</v>
      </c>
      <c r="M15" s="23">
        <v>9.5</v>
      </c>
      <c r="N15" s="23">
        <v>66.5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2216.5</v>
      </c>
    </row>
    <row r="16" spans="1:36" s="32" customFormat="1" x14ac:dyDescent="0.25">
      <c r="A16" s="30" t="s">
        <v>20</v>
      </c>
      <c r="B16" s="31"/>
      <c r="C16" s="31"/>
      <c r="D16" s="31"/>
      <c r="E16" s="31">
        <v>10</v>
      </c>
      <c r="F16" s="31"/>
      <c r="G16" s="31">
        <v>156</v>
      </c>
      <c r="H16" s="31">
        <v>282</v>
      </c>
      <c r="I16" s="31">
        <v>342</v>
      </c>
      <c r="J16" s="31">
        <v>190</v>
      </c>
      <c r="K16" s="31">
        <v>160</v>
      </c>
      <c r="L16" s="31">
        <v>183</v>
      </c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1323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L17" si="2">D16*$B$8</f>
        <v>0</v>
      </c>
      <c r="E17" s="22">
        <f t="shared" si="2"/>
        <v>55.099999999999994</v>
      </c>
      <c r="F17" s="22">
        <f t="shared" si="2"/>
        <v>0</v>
      </c>
      <c r="G17" s="22">
        <f t="shared" si="2"/>
        <v>859.56</v>
      </c>
      <c r="H17" s="22">
        <f t="shared" si="2"/>
        <v>1553.82</v>
      </c>
      <c r="I17" s="22">
        <f t="shared" si="2"/>
        <v>1884.4199999999998</v>
      </c>
      <c r="J17" s="22">
        <f t="shared" si="2"/>
        <v>1046.8999999999999</v>
      </c>
      <c r="K17" s="22">
        <f t="shared" si="2"/>
        <v>881.59999999999991</v>
      </c>
      <c r="L17" s="22">
        <f t="shared" si="2"/>
        <v>1008.3299999999999</v>
      </c>
      <c r="M17" s="22">
        <f t="shared" ref="M17:R17" si="3">M16*$B$8</f>
        <v>0</v>
      </c>
      <c r="N17" s="22">
        <f t="shared" si="3"/>
        <v>0</v>
      </c>
      <c r="O17" s="22">
        <f t="shared" si="3"/>
        <v>0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7289.73</v>
      </c>
    </row>
    <row r="18" spans="1:36" s="32" customFormat="1" x14ac:dyDescent="0.25">
      <c r="A18" s="30" t="s">
        <v>23</v>
      </c>
      <c r="B18" s="33">
        <v>523</v>
      </c>
      <c r="C18" s="33">
        <v>161</v>
      </c>
      <c r="D18" s="33">
        <v>39</v>
      </c>
      <c r="E18" s="33">
        <v>291</v>
      </c>
      <c r="F18" s="33">
        <v>15</v>
      </c>
      <c r="G18" s="33">
        <v>317</v>
      </c>
      <c r="H18" s="33">
        <v>258</v>
      </c>
      <c r="I18" s="33">
        <v>313</v>
      </c>
      <c r="J18" s="33">
        <v>217</v>
      </c>
      <c r="K18" s="33">
        <v>325</v>
      </c>
      <c r="L18" s="33">
        <v>409</v>
      </c>
      <c r="M18" s="33"/>
      <c r="N18" s="33">
        <v>39</v>
      </c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2907</v>
      </c>
      <c r="AJ18" s="70"/>
    </row>
    <row r="19" spans="1:36" s="47" customFormat="1" x14ac:dyDescent="0.25">
      <c r="A19" s="46" t="s">
        <v>27</v>
      </c>
      <c r="B19" s="22">
        <f>B18*$B$9</f>
        <v>2866.0400000000004</v>
      </c>
      <c r="C19" s="22">
        <f t="shared" ref="C19:L19" si="5">C18*$B$9</f>
        <v>882.28000000000009</v>
      </c>
      <c r="D19" s="22">
        <f t="shared" si="5"/>
        <v>213.72000000000003</v>
      </c>
      <c r="E19" s="22">
        <f t="shared" si="5"/>
        <v>1594.68</v>
      </c>
      <c r="F19" s="22">
        <f t="shared" si="5"/>
        <v>82.2</v>
      </c>
      <c r="G19" s="22">
        <f t="shared" si="5"/>
        <v>1737.16</v>
      </c>
      <c r="H19" s="22">
        <f t="shared" si="5"/>
        <v>1413.8400000000001</v>
      </c>
      <c r="I19" s="22">
        <f t="shared" si="5"/>
        <v>1715.2400000000002</v>
      </c>
      <c r="J19" s="22">
        <f t="shared" si="5"/>
        <v>1189.1600000000001</v>
      </c>
      <c r="K19" s="22">
        <f t="shared" si="5"/>
        <v>1781.0000000000002</v>
      </c>
      <c r="L19" s="22">
        <f t="shared" si="5"/>
        <v>2241.3200000000002</v>
      </c>
      <c r="M19" s="22">
        <f t="shared" ref="M19:R19" si="6">M18*$B$9</f>
        <v>0</v>
      </c>
      <c r="N19" s="22">
        <f t="shared" si="6"/>
        <v>213.72000000000003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15930.36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523</v>
      </c>
      <c r="C22" s="20">
        <f t="shared" ref="C22:L22" si="11">+C16+C18+C20</f>
        <v>161</v>
      </c>
      <c r="D22" s="20">
        <f t="shared" si="11"/>
        <v>39</v>
      </c>
      <c r="E22" s="20">
        <f t="shared" si="11"/>
        <v>301</v>
      </c>
      <c r="F22" s="20">
        <f t="shared" si="11"/>
        <v>15</v>
      </c>
      <c r="G22" s="20">
        <f t="shared" si="11"/>
        <v>473</v>
      </c>
      <c r="H22" s="20">
        <f t="shared" si="11"/>
        <v>540</v>
      </c>
      <c r="I22" s="20">
        <f t="shared" si="11"/>
        <v>655</v>
      </c>
      <c r="J22" s="20">
        <f t="shared" si="11"/>
        <v>407</v>
      </c>
      <c r="K22" s="20">
        <f t="shared" si="11"/>
        <v>485</v>
      </c>
      <c r="L22" s="20">
        <f t="shared" si="11"/>
        <v>592</v>
      </c>
      <c r="M22" s="20">
        <f t="shared" ref="M22:S22" si="12">+M16+M18+M20</f>
        <v>0</v>
      </c>
      <c r="N22" s="20">
        <f t="shared" si="12"/>
        <v>39</v>
      </c>
      <c r="O22" s="20">
        <f t="shared" si="12"/>
        <v>0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4230</v>
      </c>
    </row>
    <row r="23" spans="1:36" s="47" customFormat="1" x14ac:dyDescent="0.25">
      <c r="A23" s="48" t="s">
        <v>26</v>
      </c>
      <c r="B23" s="19">
        <f>+B17+B19+B21</f>
        <v>2866.0400000000004</v>
      </c>
      <c r="C23" s="19">
        <f t="shared" ref="C23:L23" si="14">+C17+C19+C21</f>
        <v>882.28000000000009</v>
      </c>
      <c r="D23" s="19">
        <f t="shared" si="14"/>
        <v>213.72000000000003</v>
      </c>
      <c r="E23" s="19">
        <f t="shared" si="14"/>
        <v>1649.78</v>
      </c>
      <c r="F23" s="19">
        <f t="shared" si="14"/>
        <v>82.2</v>
      </c>
      <c r="G23" s="19">
        <f t="shared" si="14"/>
        <v>2596.7200000000003</v>
      </c>
      <c r="H23" s="19">
        <f t="shared" si="14"/>
        <v>2967.66</v>
      </c>
      <c r="I23" s="19">
        <f t="shared" si="14"/>
        <v>3599.66</v>
      </c>
      <c r="J23" s="19">
        <f t="shared" si="14"/>
        <v>2236.06</v>
      </c>
      <c r="K23" s="19">
        <f t="shared" si="14"/>
        <v>2662.6000000000004</v>
      </c>
      <c r="L23" s="19">
        <f t="shared" si="14"/>
        <v>3249.65</v>
      </c>
      <c r="M23" s="19">
        <f t="shared" ref="M23:S23" si="15">+M17+M19+M21</f>
        <v>0</v>
      </c>
      <c r="N23" s="19">
        <f t="shared" si="15"/>
        <v>213.72000000000003</v>
      </c>
      <c r="O23" s="19">
        <f t="shared" si="15"/>
        <v>0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23220.090000000004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>
        <v>60.81</v>
      </c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60.81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335.06310000000002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335.06310000000002</v>
      </c>
    </row>
    <row r="34" spans="1:34" x14ac:dyDescent="0.25">
      <c r="A34" s="13" t="s">
        <v>36</v>
      </c>
      <c r="B34" s="38">
        <v>40.57</v>
      </c>
      <c r="C34" s="38">
        <v>60</v>
      </c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100.57</v>
      </c>
    </row>
    <row r="35" spans="1:34" s="47" customFormat="1" x14ac:dyDescent="0.25">
      <c r="A35" s="46" t="s">
        <v>35</v>
      </c>
      <c r="B35" s="22">
        <f>B34*$B$9</f>
        <v>222.32360000000003</v>
      </c>
      <c r="C35" s="22">
        <f t="shared" ref="C35:L35" si="33">C34*$B$9</f>
        <v>328.8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551.12360000000001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40.57</v>
      </c>
      <c r="C38" s="20">
        <f t="shared" ref="C38:L38" si="39">+C32+C34+C36</f>
        <v>60</v>
      </c>
      <c r="D38" s="20">
        <f t="shared" si="39"/>
        <v>0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0</v>
      </c>
      <c r="K38" s="20">
        <f t="shared" si="39"/>
        <v>0</v>
      </c>
      <c r="L38" s="20">
        <f t="shared" si="39"/>
        <v>60.81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161.38</v>
      </c>
    </row>
    <row r="39" spans="1:34" s="47" customFormat="1" x14ac:dyDescent="0.25">
      <c r="A39" s="48" t="s">
        <v>42</v>
      </c>
      <c r="B39" s="19">
        <f>+B33+B35+B37</f>
        <v>222.32360000000003</v>
      </c>
      <c r="C39" s="19">
        <f t="shared" ref="C39:L39" si="42">+C33+C35+C37</f>
        <v>328.8</v>
      </c>
      <c r="D39" s="19">
        <f t="shared" si="42"/>
        <v>0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0</v>
      </c>
      <c r="K39" s="19">
        <f t="shared" si="42"/>
        <v>0</v>
      </c>
      <c r="L39" s="19">
        <f t="shared" si="42"/>
        <v>335.06310000000002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886.18669999999997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0</v>
      </c>
    </row>
    <row r="42" spans="1:34" x14ac:dyDescent="0.25">
      <c r="A42" s="13" t="s">
        <v>45</v>
      </c>
      <c r="B42" s="38"/>
      <c r="C42" s="38">
        <v>33.9</v>
      </c>
      <c r="D42" s="38"/>
      <c r="E42" s="38"/>
      <c r="F42" s="38">
        <v>40</v>
      </c>
      <c r="G42" s="38"/>
      <c r="H42" s="38"/>
      <c r="I42" s="38"/>
      <c r="J42" s="38">
        <v>13.91</v>
      </c>
      <c r="K42" s="38">
        <v>18.62</v>
      </c>
      <c r="L42" s="38">
        <v>3.89</v>
      </c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110.32000000000001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185.77200000000002</v>
      </c>
      <c r="D43" s="22">
        <f t="shared" si="48"/>
        <v>0</v>
      </c>
      <c r="E43" s="22">
        <f t="shared" si="48"/>
        <v>0</v>
      </c>
      <c r="F43" s="22">
        <f t="shared" si="48"/>
        <v>219.20000000000002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76.226800000000011</v>
      </c>
      <c r="K43" s="22">
        <f t="shared" si="48"/>
        <v>102.03760000000001</v>
      </c>
      <c r="L43" s="22">
        <f t="shared" si="48"/>
        <v>21.317200000000003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604.55360000000007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33.9</v>
      </c>
      <c r="D46" s="20">
        <f t="shared" si="54"/>
        <v>0</v>
      </c>
      <c r="E46" s="20">
        <f t="shared" si="54"/>
        <v>0</v>
      </c>
      <c r="F46" s="20">
        <f t="shared" si="54"/>
        <v>40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13.91</v>
      </c>
      <c r="K46" s="20">
        <f t="shared" si="54"/>
        <v>18.62</v>
      </c>
      <c r="L46" s="20">
        <f t="shared" si="54"/>
        <v>3.89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110.32000000000001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185.77200000000002</v>
      </c>
      <c r="D47" s="19">
        <f t="shared" si="57"/>
        <v>0</v>
      </c>
      <c r="E47" s="19">
        <f t="shared" si="57"/>
        <v>0</v>
      </c>
      <c r="F47" s="19">
        <f t="shared" si="57"/>
        <v>219.20000000000002</v>
      </c>
      <c r="G47" s="19">
        <f t="shared" si="57"/>
        <v>0</v>
      </c>
      <c r="H47" s="19">
        <f t="shared" si="57"/>
        <v>0</v>
      </c>
      <c r="I47" s="19">
        <f t="shared" si="57"/>
        <v>0</v>
      </c>
      <c r="J47" s="19">
        <f t="shared" si="57"/>
        <v>76.226800000000011</v>
      </c>
      <c r="K47" s="19">
        <f t="shared" si="57"/>
        <v>102.03760000000001</v>
      </c>
      <c r="L47" s="19">
        <f t="shared" si="57"/>
        <v>21.317200000000003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604.55360000000007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2420.86</v>
      </c>
      <c r="C49" s="44">
        <v>1372.41</v>
      </c>
      <c r="D49" s="44">
        <v>405.19</v>
      </c>
      <c r="E49" s="44">
        <v>1494.41</v>
      </c>
      <c r="F49" s="44">
        <v>1227.58</v>
      </c>
      <c r="G49" s="44">
        <v>2619.69</v>
      </c>
      <c r="H49" s="44">
        <v>1552.01</v>
      </c>
      <c r="I49" s="44">
        <v>2112.9899999999998</v>
      </c>
      <c r="J49" s="44">
        <v>1532.37</v>
      </c>
      <c r="K49" s="44">
        <v>3722.33</v>
      </c>
      <c r="L49" s="44">
        <v>1351.03</v>
      </c>
      <c r="M49" s="45">
        <v>1036.68</v>
      </c>
      <c r="N49" s="45">
        <v>470.95</v>
      </c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21318.499999999996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286.29000000000002</v>
      </c>
      <c r="C53" s="44">
        <v>251.85</v>
      </c>
      <c r="D53" s="44">
        <v>238.44</v>
      </c>
      <c r="E53" s="44">
        <v>683.91</v>
      </c>
      <c r="F53" s="44"/>
      <c r="G53" s="44">
        <v>613.96</v>
      </c>
      <c r="H53" s="44">
        <v>436.3</v>
      </c>
      <c r="I53" s="44">
        <v>1055.6400000000001</v>
      </c>
      <c r="J53" s="44">
        <v>543.92999999999995</v>
      </c>
      <c r="K53" s="44"/>
      <c r="L53" s="44"/>
      <c r="M53" s="45"/>
      <c r="N53" s="45">
        <v>75.78</v>
      </c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4186.1000000000004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>
        <v>140</v>
      </c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140</v>
      </c>
    </row>
    <row r="55" spans="1:34" x14ac:dyDescent="0.25">
      <c r="A55" s="17" t="s">
        <v>52</v>
      </c>
      <c r="B55" s="44"/>
      <c r="C55" s="44">
        <v>295.62</v>
      </c>
      <c r="D55" s="44"/>
      <c r="E55" s="44"/>
      <c r="F55" s="44">
        <v>55.14</v>
      </c>
      <c r="G55" s="44"/>
      <c r="H55" s="44">
        <v>509.56</v>
      </c>
      <c r="I55" s="44">
        <v>93.6</v>
      </c>
      <c r="J55" s="44">
        <v>14.94</v>
      </c>
      <c r="K55" s="44">
        <v>458.42</v>
      </c>
      <c r="L55" s="44">
        <v>163.78</v>
      </c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1591.06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>
        <v>1100.6500000000001</v>
      </c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1100.6500000000001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5815.5136000000011</v>
      </c>
      <c r="C64" s="53">
        <f t="shared" ref="C64:AG64" si="61">+C15+C23+C31+C39+C47+C48+C49+C50+C51+C52+C53+C54+C55+C56+C57+C58+C59+C60+C61+C62+C63</f>
        <v>3672.732</v>
      </c>
      <c r="D64" s="53">
        <f t="shared" si="61"/>
        <v>1078.8500000000001</v>
      </c>
      <c r="E64" s="53">
        <f t="shared" si="61"/>
        <v>5066.25</v>
      </c>
      <c r="F64" s="53">
        <f t="shared" si="61"/>
        <v>1882.6200000000001</v>
      </c>
      <c r="G64" s="53">
        <f t="shared" si="61"/>
        <v>6008.37</v>
      </c>
      <c r="H64" s="53">
        <f t="shared" si="61"/>
        <v>5717.5300000000007</v>
      </c>
      <c r="I64" s="53">
        <f t="shared" si="61"/>
        <v>6959.39</v>
      </c>
      <c r="J64" s="53">
        <f t="shared" si="61"/>
        <v>4456.0267999999996</v>
      </c>
      <c r="K64" s="53">
        <f t="shared" si="61"/>
        <v>7223.8876</v>
      </c>
      <c r="L64" s="53">
        <f t="shared" si="61"/>
        <v>5509.3402999999998</v>
      </c>
      <c r="M64" s="53">
        <f t="shared" si="61"/>
        <v>1046.18</v>
      </c>
      <c r="N64" s="53">
        <f t="shared" si="61"/>
        <v>826.95</v>
      </c>
      <c r="O64" s="53">
        <f t="shared" si="61"/>
        <v>0</v>
      </c>
      <c r="P64" s="53">
        <f t="shared" si="61"/>
        <v>0</v>
      </c>
      <c r="Q64" s="53">
        <f t="shared" si="61"/>
        <v>0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55263.640300000006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1 N</v>
      </c>
      <c r="H66" s="55" t="str">
        <f t="shared" si="62"/>
        <v>CAJA 2 N</v>
      </c>
      <c r="I66" s="55" t="str">
        <f t="shared" si="62"/>
        <v>CAJA 3 N</v>
      </c>
      <c r="J66" s="55" t="str">
        <f t="shared" si="62"/>
        <v>CAJA 4 N</v>
      </c>
      <c r="K66" s="55" t="str">
        <f t="shared" si="62"/>
        <v>CAJA 5 N</v>
      </c>
      <c r="L66" s="55" t="str">
        <f t="shared" si="62"/>
        <v>CAJA 6 N</v>
      </c>
      <c r="M66" s="55" t="str">
        <f t="shared" si="62"/>
        <v>CAJA 8 N</v>
      </c>
      <c r="N66" s="55" t="str">
        <f t="shared" si="62"/>
        <v>CAJA 14 N</v>
      </c>
      <c r="O66" s="55">
        <f t="shared" si="62"/>
        <v>0</v>
      </c>
      <c r="P66" s="55">
        <f t="shared" si="62"/>
        <v>0</v>
      </c>
      <c r="Q66" s="55">
        <f t="shared" si="62"/>
        <v>0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5816.67</v>
      </c>
      <c r="C67" s="57">
        <f t="shared" ref="C67:L67" si="63">C12</f>
        <v>3669.09</v>
      </c>
      <c r="D67" s="57">
        <f t="shared" si="63"/>
        <v>1077.48</v>
      </c>
      <c r="E67" s="57">
        <f t="shared" si="63"/>
        <v>5060.58</v>
      </c>
      <c r="F67" s="57">
        <f t="shared" si="63"/>
        <v>1882.5</v>
      </c>
      <c r="G67" s="57">
        <f t="shared" si="63"/>
        <v>6008.91</v>
      </c>
      <c r="H67" s="57">
        <f t="shared" si="63"/>
        <v>5716.2</v>
      </c>
      <c r="I67" s="57">
        <f t="shared" si="63"/>
        <v>6958</v>
      </c>
      <c r="J67" s="57">
        <f t="shared" si="63"/>
        <v>4454.37</v>
      </c>
      <c r="K67" s="57">
        <f t="shared" si="63"/>
        <v>7219.52</v>
      </c>
      <c r="L67" s="57">
        <f t="shared" si="63"/>
        <v>5504.17</v>
      </c>
      <c r="M67" s="57">
        <f t="shared" ref="M67:AG67" si="64">M12</f>
        <v>1046.27</v>
      </c>
      <c r="N67" s="57">
        <f t="shared" si="64"/>
        <v>813.23</v>
      </c>
      <c r="O67" s="57">
        <f t="shared" si="64"/>
        <v>0</v>
      </c>
      <c r="P67" s="57">
        <f t="shared" si="64"/>
        <v>0</v>
      </c>
      <c r="Q67" s="57">
        <f t="shared" si="64"/>
        <v>0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55226.990000000005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5816.67</v>
      </c>
      <c r="C69" s="59">
        <f t="shared" ref="C69:L69" si="67">+C67+C68</f>
        <v>3669.09</v>
      </c>
      <c r="D69" s="59">
        <f t="shared" si="67"/>
        <v>1077.48</v>
      </c>
      <c r="E69" s="59">
        <f t="shared" si="67"/>
        <v>5060.58</v>
      </c>
      <c r="F69" s="59">
        <f t="shared" si="67"/>
        <v>1882.5</v>
      </c>
      <c r="G69" s="59">
        <f t="shared" si="67"/>
        <v>6008.91</v>
      </c>
      <c r="H69" s="59">
        <f t="shared" si="67"/>
        <v>5716.2</v>
      </c>
      <c r="I69" s="59">
        <f t="shared" si="67"/>
        <v>6958</v>
      </c>
      <c r="J69" s="59">
        <f t="shared" si="67"/>
        <v>4454.37</v>
      </c>
      <c r="K69" s="59">
        <f t="shared" si="67"/>
        <v>7219.52</v>
      </c>
      <c r="L69" s="59">
        <f t="shared" si="67"/>
        <v>5504.17</v>
      </c>
      <c r="M69" s="59">
        <f t="shared" ref="M69:AG69" si="68">+M67+M68</f>
        <v>1046.27</v>
      </c>
      <c r="N69" s="59">
        <f t="shared" si="68"/>
        <v>813.23</v>
      </c>
      <c r="O69" s="59">
        <f t="shared" si="68"/>
        <v>0</v>
      </c>
      <c r="P69" s="59">
        <f t="shared" si="68"/>
        <v>0</v>
      </c>
      <c r="Q69" s="59">
        <f t="shared" si="68"/>
        <v>0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55226.990000000005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-1.1563999999989392</v>
      </c>
      <c r="C70" s="57">
        <f t="shared" si="69"/>
        <v>3.6419999999998254</v>
      </c>
      <c r="D70" s="57">
        <f t="shared" si="69"/>
        <v>1.3700000000001182</v>
      </c>
      <c r="E70" s="57">
        <f t="shared" si="69"/>
        <v>5.6700000000000728</v>
      </c>
      <c r="F70" s="57">
        <f t="shared" si="69"/>
        <v>0.12000000000011823</v>
      </c>
      <c r="G70" s="57">
        <f t="shared" si="69"/>
        <v>-0.53999999999996362</v>
      </c>
      <c r="H70" s="57">
        <f t="shared" si="69"/>
        <v>1.3300000000008367</v>
      </c>
      <c r="I70" s="57">
        <f t="shared" si="69"/>
        <v>1.3900000000003274</v>
      </c>
      <c r="J70" s="57">
        <f t="shared" si="69"/>
        <v>1.6567999999997483</v>
      </c>
      <c r="K70" s="57">
        <f t="shared" si="69"/>
        <v>4.3675999999995838</v>
      </c>
      <c r="L70" s="57">
        <f t="shared" si="69"/>
        <v>5.1702999999997701</v>
      </c>
      <c r="M70" s="57">
        <f t="shared" ref="M70:AG70" si="70">+M64-M69</f>
        <v>-8.9999999999918145E-2</v>
      </c>
      <c r="N70" s="57">
        <f t="shared" si="70"/>
        <v>13.720000000000027</v>
      </c>
      <c r="O70" s="57">
        <f t="shared" si="70"/>
        <v>0</v>
      </c>
      <c r="P70" s="57">
        <f t="shared" si="70"/>
        <v>0</v>
      </c>
      <c r="Q70" s="57">
        <f t="shared" si="70"/>
        <v>0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36.650300000001607</v>
      </c>
    </row>
    <row r="71" spans="1:34" ht="101.25" customHeight="1" x14ac:dyDescent="0.25">
      <c r="A71" s="77" t="s">
        <v>96</v>
      </c>
      <c r="B71" s="14" t="s">
        <v>123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C44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44740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5.51</v>
      </c>
      <c r="C8" s="1" t="s">
        <v>38</v>
      </c>
      <c r="D8" s="2"/>
    </row>
    <row r="9" spans="1:36" x14ac:dyDescent="0.25">
      <c r="A9" s="1" t="s">
        <v>22</v>
      </c>
      <c r="B9" s="24">
        <v>5.48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67</v>
      </c>
      <c r="G11" s="5" t="s">
        <v>69</v>
      </c>
      <c r="H11" s="5" t="s">
        <v>54</v>
      </c>
      <c r="I11" s="5" t="s">
        <v>56</v>
      </c>
      <c r="J11" s="5" t="s">
        <v>58</v>
      </c>
      <c r="K11" s="5" t="s">
        <v>60</v>
      </c>
      <c r="L11" s="5" t="s">
        <v>68</v>
      </c>
      <c r="M11" s="5" t="s">
        <v>70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3005.18</v>
      </c>
      <c r="C12" s="26">
        <v>1287.01</v>
      </c>
      <c r="D12" s="26">
        <v>1583.21</v>
      </c>
      <c r="E12" s="26">
        <v>26.29</v>
      </c>
      <c r="F12" s="26">
        <v>968.29</v>
      </c>
      <c r="G12" s="26">
        <v>806.53</v>
      </c>
      <c r="H12" s="26">
        <v>3428.71</v>
      </c>
      <c r="I12" s="26">
        <v>3158.89</v>
      </c>
      <c r="J12" s="26">
        <v>3328.61</v>
      </c>
      <c r="K12" s="26">
        <v>3071.78</v>
      </c>
      <c r="L12" s="26">
        <v>2284.85</v>
      </c>
      <c r="M12" s="26">
        <v>2540.86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25490.209999999995</v>
      </c>
      <c r="AI12" s="26">
        <v>25237.99</v>
      </c>
      <c r="AJ12" s="69">
        <f>+AI12-AH12</f>
        <v>-252.21999999999389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369.5</v>
      </c>
      <c r="C15" s="23">
        <v>0</v>
      </c>
      <c r="D15" s="23">
        <v>94.5</v>
      </c>
      <c r="E15" s="23">
        <v>4</v>
      </c>
      <c r="F15" s="23">
        <v>104.5</v>
      </c>
      <c r="G15" s="23">
        <v>23.5</v>
      </c>
      <c r="H15" s="23">
        <v>183</v>
      </c>
      <c r="I15" s="23">
        <v>154.5</v>
      </c>
      <c r="J15" s="23">
        <v>448.5</v>
      </c>
      <c r="K15" s="23">
        <v>98.5</v>
      </c>
      <c r="L15" s="23">
        <v>211.5</v>
      </c>
      <c r="M15" s="23">
        <v>175.5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1867.5</v>
      </c>
    </row>
    <row r="16" spans="1:36" s="32" customFormat="1" x14ac:dyDescent="0.25">
      <c r="A16" s="30" t="s">
        <v>20</v>
      </c>
      <c r="B16" s="31">
        <v>8</v>
      </c>
      <c r="C16" s="31">
        <v>33</v>
      </c>
      <c r="D16" s="31">
        <v>0</v>
      </c>
      <c r="E16" s="31">
        <v>4</v>
      </c>
      <c r="F16" s="31">
        <v>1</v>
      </c>
      <c r="G16" s="31">
        <v>7</v>
      </c>
      <c r="H16" s="31">
        <v>132</v>
      </c>
      <c r="I16" s="31">
        <v>107</v>
      </c>
      <c r="J16" s="31">
        <v>85</v>
      </c>
      <c r="K16" s="31">
        <v>125</v>
      </c>
      <c r="L16" s="31">
        <v>29</v>
      </c>
      <c r="M16" s="31">
        <v>87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618</v>
      </c>
      <c r="AJ16" s="70"/>
    </row>
    <row r="17" spans="1:36" s="47" customFormat="1" x14ac:dyDescent="0.25">
      <c r="A17" s="46" t="s">
        <v>27</v>
      </c>
      <c r="B17" s="22">
        <f>B16*$B$8</f>
        <v>44.08</v>
      </c>
      <c r="C17" s="22">
        <f>C16*$B$8</f>
        <v>181.82999999999998</v>
      </c>
      <c r="D17" s="22">
        <f t="shared" ref="D17:AG17" si="2">D16*$B$8</f>
        <v>0</v>
      </c>
      <c r="E17" s="22">
        <f t="shared" si="2"/>
        <v>22.04</v>
      </c>
      <c r="F17" s="22">
        <f t="shared" si="2"/>
        <v>5.51</v>
      </c>
      <c r="G17" s="22">
        <f t="shared" si="2"/>
        <v>38.57</v>
      </c>
      <c r="H17" s="22">
        <f t="shared" si="2"/>
        <v>727.31999999999994</v>
      </c>
      <c r="I17" s="22">
        <f t="shared" si="2"/>
        <v>589.56999999999994</v>
      </c>
      <c r="J17" s="22">
        <f t="shared" si="2"/>
        <v>468.34999999999997</v>
      </c>
      <c r="K17" s="22">
        <f t="shared" si="2"/>
        <v>688.75</v>
      </c>
      <c r="L17" s="22">
        <f t="shared" si="2"/>
        <v>159.79</v>
      </c>
      <c r="M17" s="22">
        <f t="shared" si="2"/>
        <v>479.37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3405.18</v>
      </c>
    </row>
    <row r="18" spans="1:36" s="32" customFormat="1" x14ac:dyDescent="0.25">
      <c r="A18" s="30" t="s">
        <v>23</v>
      </c>
      <c r="B18" s="33">
        <v>142</v>
      </c>
      <c r="C18" s="33"/>
      <c r="D18" s="33">
        <v>77</v>
      </c>
      <c r="E18" s="33"/>
      <c r="F18" s="33">
        <v>77</v>
      </c>
      <c r="G18" s="33">
        <v>45</v>
      </c>
      <c r="H18" s="33">
        <v>145</v>
      </c>
      <c r="I18" s="33">
        <v>116</v>
      </c>
      <c r="J18" s="33">
        <v>136</v>
      </c>
      <c r="K18" s="33">
        <v>128</v>
      </c>
      <c r="L18" s="33">
        <v>132</v>
      </c>
      <c r="M18" s="33">
        <v>19</v>
      </c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1017</v>
      </c>
      <c r="AJ18" s="70"/>
    </row>
    <row r="19" spans="1:36" s="47" customFormat="1" x14ac:dyDescent="0.25">
      <c r="A19" s="46" t="s">
        <v>27</v>
      </c>
      <c r="B19" s="22">
        <f>B18*$B$9</f>
        <v>778.16000000000008</v>
      </c>
      <c r="C19" s="22">
        <f t="shared" ref="C19:AG19" si="3">C18*$B$9</f>
        <v>0</v>
      </c>
      <c r="D19" s="22">
        <f t="shared" si="3"/>
        <v>421.96000000000004</v>
      </c>
      <c r="E19" s="22">
        <f t="shared" si="3"/>
        <v>0</v>
      </c>
      <c r="F19" s="22">
        <f t="shared" si="3"/>
        <v>421.96000000000004</v>
      </c>
      <c r="G19" s="22">
        <f t="shared" si="3"/>
        <v>246.60000000000002</v>
      </c>
      <c r="H19" s="22">
        <f t="shared" si="3"/>
        <v>794.6</v>
      </c>
      <c r="I19" s="22">
        <f t="shared" si="3"/>
        <v>635.68000000000006</v>
      </c>
      <c r="J19" s="22">
        <f t="shared" si="3"/>
        <v>745.28000000000009</v>
      </c>
      <c r="K19" s="22">
        <f t="shared" si="3"/>
        <v>701.44</v>
      </c>
      <c r="L19" s="22">
        <f t="shared" si="3"/>
        <v>723.36</v>
      </c>
      <c r="M19" s="22">
        <f t="shared" si="3"/>
        <v>104.12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5573.16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150</v>
      </c>
      <c r="C22" s="20">
        <f t="shared" ref="C22:AG23" si="5">+C16+C18+C20</f>
        <v>33</v>
      </c>
      <c r="D22" s="20">
        <f t="shared" si="5"/>
        <v>77</v>
      </c>
      <c r="E22" s="20">
        <f t="shared" si="5"/>
        <v>4</v>
      </c>
      <c r="F22" s="20">
        <f t="shared" si="5"/>
        <v>78</v>
      </c>
      <c r="G22" s="20">
        <f t="shared" si="5"/>
        <v>52</v>
      </c>
      <c r="H22" s="20">
        <f t="shared" si="5"/>
        <v>277</v>
      </c>
      <c r="I22" s="20">
        <f t="shared" si="5"/>
        <v>223</v>
      </c>
      <c r="J22" s="20">
        <f t="shared" si="5"/>
        <v>221</v>
      </c>
      <c r="K22" s="20">
        <f t="shared" si="5"/>
        <v>253</v>
      </c>
      <c r="L22" s="20">
        <f t="shared" si="5"/>
        <v>161</v>
      </c>
      <c r="M22" s="20">
        <f t="shared" si="5"/>
        <v>106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1635</v>
      </c>
    </row>
    <row r="23" spans="1:36" s="47" customFormat="1" x14ac:dyDescent="0.25">
      <c r="A23" s="48" t="s">
        <v>26</v>
      </c>
      <c r="B23" s="19">
        <f>+B17+B19+B21</f>
        <v>822.24000000000012</v>
      </c>
      <c r="C23" s="19">
        <f t="shared" si="5"/>
        <v>181.82999999999998</v>
      </c>
      <c r="D23" s="19">
        <f t="shared" si="5"/>
        <v>421.96000000000004</v>
      </c>
      <c r="E23" s="19">
        <f t="shared" si="5"/>
        <v>22.04</v>
      </c>
      <c r="F23" s="19">
        <f t="shared" si="5"/>
        <v>427.47</v>
      </c>
      <c r="G23" s="19">
        <f t="shared" si="5"/>
        <v>285.17</v>
      </c>
      <c r="H23" s="19">
        <f t="shared" si="5"/>
        <v>1521.92</v>
      </c>
      <c r="I23" s="19">
        <f t="shared" si="5"/>
        <v>1225.25</v>
      </c>
      <c r="J23" s="19">
        <f t="shared" si="5"/>
        <v>1213.6300000000001</v>
      </c>
      <c r="K23" s="19">
        <f t="shared" si="5"/>
        <v>1390.19</v>
      </c>
      <c r="L23" s="19">
        <f t="shared" si="5"/>
        <v>883.15</v>
      </c>
      <c r="M23" s="19">
        <f t="shared" si="5"/>
        <v>583.49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8978.34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>
        <v>9.16</v>
      </c>
      <c r="C42" s="38">
        <v>23.88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33.04</v>
      </c>
    </row>
    <row r="43" spans="1:34" s="47" customFormat="1" x14ac:dyDescent="0.25">
      <c r="A43" s="46" t="s">
        <v>44</v>
      </c>
      <c r="B43" s="22">
        <f>B42*$B$9</f>
        <v>50.196800000000003</v>
      </c>
      <c r="C43" s="22">
        <f t="shared" ref="C43:AG43" si="17">C42*$B$9</f>
        <v>130.86240000000001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181.0592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9.16</v>
      </c>
      <c r="C46" s="20">
        <f t="shared" ref="C46:AG47" si="19">+C40+C42+C44</f>
        <v>23.88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33.04</v>
      </c>
    </row>
    <row r="47" spans="1:34" s="47" customFormat="1" x14ac:dyDescent="0.25">
      <c r="A47" s="48" t="s">
        <v>48</v>
      </c>
      <c r="B47" s="19">
        <f>+B41+B43+B45</f>
        <v>50.196800000000003</v>
      </c>
      <c r="C47" s="19">
        <f t="shared" si="19"/>
        <v>130.86240000000001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181.0592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1575.77</v>
      </c>
      <c r="C49" s="44">
        <v>716.64</v>
      </c>
      <c r="D49" s="44">
        <v>894.11</v>
      </c>
      <c r="E49" s="44">
        <v>0</v>
      </c>
      <c r="F49" s="44">
        <v>446.88</v>
      </c>
      <c r="G49" s="44">
        <v>408.41</v>
      </c>
      <c r="H49" s="44">
        <v>0</v>
      </c>
      <c r="I49" s="44">
        <v>524.59</v>
      </c>
      <c r="J49" s="44">
        <v>1231.97</v>
      </c>
      <c r="K49" s="44"/>
      <c r="L49" s="44">
        <v>996.76</v>
      </c>
      <c r="M49" s="45">
        <v>1132.67</v>
      </c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7927.8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/>
      <c r="D52" s="44"/>
      <c r="E52" s="44"/>
      <c r="F52" s="44"/>
      <c r="G52" s="44"/>
      <c r="H52" s="44">
        <v>1338.5</v>
      </c>
      <c r="I52" s="44">
        <v>700.67</v>
      </c>
      <c r="J52" s="44"/>
      <c r="K52" s="44">
        <v>1310.69</v>
      </c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3349.86</v>
      </c>
    </row>
    <row r="53" spans="1:34" x14ac:dyDescent="0.25">
      <c r="A53" s="17" t="s">
        <v>18</v>
      </c>
      <c r="B53" s="44">
        <v>189.99</v>
      </c>
      <c r="C53" s="44">
        <v>57.39</v>
      </c>
      <c r="D53" s="44">
        <v>173.03</v>
      </c>
      <c r="E53" s="44"/>
      <c r="F53" s="44">
        <v>0</v>
      </c>
      <c r="G53" s="44">
        <v>64.900000000000006</v>
      </c>
      <c r="H53" s="44">
        <v>340.23</v>
      </c>
      <c r="I53" s="44">
        <v>308.35000000000002</v>
      </c>
      <c r="J53" s="44">
        <v>509.66</v>
      </c>
      <c r="K53" s="44">
        <v>255.57</v>
      </c>
      <c r="L53" s="44"/>
      <c r="M53" s="45">
        <v>621.62</v>
      </c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2520.7399999999998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>
        <v>34.61</v>
      </c>
      <c r="H54" s="44">
        <v>12.64</v>
      </c>
      <c r="I54" s="44"/>
      <c r="J54" s="44">
        <v>5</v>
      </c>
      <c r="K54" s="44"/>
      <c r="L54" s="44">
        <v>182.04</v>
      </c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234.29</v>
      </c>
    </row>
    <row r="55" spans="1:34" x14ac:dyDescent="0.25">
      <c r="A55" s="17" t="s">
        <v>52</v>
      </c>
      <c r="B55" s="44">
        <v>0</v>
      </c>
      <c r="C55" s="44">
        <v>88.7</v>
      </c>
      <c r="D55" s="44">
        <v>0</v>
      </c>
      <c r="E55" s="44">
        <v>0</v>
      </c>
      <c r="F55" s="44"/>
      <c r="G55" s="44"/>
      <c r="H55" s="44"/>
      <c r="I55" s="44">
        <v>128.78</v>
      </c>
      <c r="J55" s="44">
        <v>44.52</v>
      </c>
      <c r="K55" s="44"/>
      <c r="L55" s="44"/>
      <c r="M55" s="45">
        <v>30</v>
      </c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292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>
        <v>36.119999999999997</v>
      </c>
      <c r="I58" s="44">
        <v>118.16</v>
      </c>
      <c r="J58" s="44"/>
      <c r="K58" s="44">
        <v>24.17</v>
      </c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178.45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3007.6967999999997</v>
      </c>
      <c r="C64" s="53">
        <f t="shared" ref="C64:AG64" si="21">+C15+C23+C31+C39+C47+C48+C49+C50+C51+C52+C53+C54+C55+C56+C57+C58+C59+C60+C61+C62+C63</f>
        <v>1175.4224000000002</v>
      </c>
      <c r="D64" s="53">
        <f t="shared" si="21"/>
        <v>1583.6000000000001</v>
      </c>
      <c r="E64" s="53">
        <f t="shared" si="21"/>
        <v>26.04</v>
      </c>
      <c r="F64" s="53">
        <f t="shared" si="21"/>
        <v>978.85</v>
      </c>
      <c r="G64" s="53">
        <f t="shared" si="21"/>
        <v>816.59</v>
      </c>
      <c r="H64" s="53">
        <f t="shared" si="21"/>
        <v>3432.41</v>
      </c>
      <c r="I64" s="53">
        <f t="shared" si="21"/>
        <v>3160.3</v>
      </c>
      <c r="J64" s="53">
        <f t="shared" si="21"/>
        <v>3453.28</v>
      </c>
      <c r="K64" s="53">
        <f t="shared" si="21"/>
        <v>3079.1200000000003</v>
      </c>
      <c r="L64" s="53">
        <f t="shared" si="21"/>
        <v>2273.4499999999998</v>
      </c>
      <c r="M64" s="53">
        <f t="shared" si="21"/>
        <v>2543.2800000000002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25530.039199999999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8 D</v>
      </c>
      <c r="G66" s="55" t="str">
        <f t="shared" si="22"/>
        <v>CAJA 9 D</v>
      </c>
      <c r="H66" s="55" t="str">
        <f t="shared" si="22"/>
        <v>CAJA 1 N</v>
      </c>
      <c r="I66" s="55" t="str">
        <f t="shared" si="22"/>
        <v>CAJA 2 N</v>
      </c>
      <c r="J66" s="55" t="str">
        <f t="shared" si="22"/>
        <v>CAJA 3 N</v>
      </c>
      <c r="K66" s="55" t="str">
        <f t="shared" si="22"/>
        <v>CAJA 4 N</v>
      </c>
      <c r="L66" s="55" t="str">
        <f t="shared" si="22"/>
        <v>CAJA 8 N</v>
      </c>
      <c r="M66" s="55" t="str">
        <f t="shared" si="22"/>
        <v>CAJA 9 N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3005.18</v>
      </c>
      <c r="C67" s="57">
        <f t="shared" ref="C67:L67" si="23">C12</f>
        <v>1287.01</v>
      </c>
      <c r="D67" s="57">
        <f t="shared" si="23"/>
        <v>1583.21</v>
      </c>
      <c r="E67" s="57">
        <f t="shared" si="23"/>
        <v>26.29</v>
      </c>
      <c r="F67" s="57">
        <f t="shared" si="23"/>
        <v>968.29</v>
      </c>
      <c r="G67" s="57">
        <f t="shared" si="23"/>
        <v>806.53</v>
      </c>
      <c r="H67" s="57">
        <f t="shared" si="23"/>
        <v>3428.71</v>
      </c>
      <c r="I67" s="57">
        <f t="shared" si="23"/>
        <v>3158.89</v>
      </c>
      <c r="J67" s="57">
        <f t="shared" si="23"/>
        <v>3328.61</v>
      </c>
      <c r="K67" s="57">
        <f t="shared" si="23"/>
        <v>3071.78</v>
      </c>
      <c r="L67" s="57">
        <f t="shared" si="23"/>
        <v>2284.85</v>
      </c>
      <c r="M67" s="57">
        <f t="shared" si="22"/>
        <v>2540.86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25490.209999999995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3005.18</v>
      </c>
      <c r="C69" s="59">
        <f t="shared" ref="C69:AG69" si="25">+C67+C68</f>
        <v>1287.01</v>
      </c>
      <c r="D69" s="59">
        <f t="shared" si="25"/>
        <v>1583.21</v>
      </c>
      <c r="E69" s="59">
        <f t="shared" si="25"/>
        <v>26.29</v>
      </c>
      <c r="F69" s="59">
        <f t="shared" si="25"/>
        <v>968.29</v>
      </c>
      <c r="G69" s="59">
        <f t="shared" si="25"/>
        <v>806.53</v>
      </c>
      <c r="H69" s="59">
        <f t="shared" si="25"/>
        <v>3428.71</v>
      </c>
      <c r="I69" s="59">
        <f t="shared" si="25"/>
        <v>3158.89</v>
      </c>
      <c r="J69" s="59">
        <f t="shared" si="25"/>
        <v>3328.61</v>
      </c>
      <c r="K69" s="59">
        <f t="shared" si="25"/>
        <v>3071.78</v>
      </c>
      <c r="L69" s="59">
        <f t="shared" si="25"/>
        <v>2284.85</v>
      </c>
      <c r="M69" s="59">
        <f t="shared" si="25"/>
        <v>2540.86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25490.209999999995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2.5167999999998756</v>
      </c>
      <c r="C70" s="57">
        <f t="shared" si="26"/>
        <v>-111.58759999999984</v>
      </c>
      <c r="D70" s="57">
        <f t="shared" si="26"/>
        <v>0.39000000000010004</v>
      </c>
      <c r="E70" s="57">
        <f t="shared" si="26"/>
        <v>-0.25</v>
      </c>
      <c r="F70" s="57">
        <f t="shared" si="26"/>
        <v>10.560000000000059</v>
      </c>
      <c r="G70" s="57">
        <f t="shared" si="26"/>
        <v>10.060000000000059</v>
      </c>
      <c r="H70" s="57">
        <f t="shared" si="26"/>
        <v>3.6999999999998181</v>
      </c>
      <c r="I70" s="57">
        <f t="shared" si="26"/>
        <v>1.4100000000003092</v>
      </c>
      <c r="J70" s="57">
        <f t="shared" si="26"/>
        <v>124.67000000000007</v>
      </c>
      <c r="K70" s="57">
        <f t="shared" si="26"/>
        <v>7.3400000000001455</v>
      </c>
      <c r="L70" s="57">
        <f t="shared" si="26"/>
        <v>-11.400000000000091</v>
      </c>
      <c r="M70" s="57">
        <f t="shared" si="26"/>
        <v>2.4200000000000728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39.829200000000583</v>
      </c>
    </row>
    <row r="71" spans="1:34" ht="112.5" customHeight="1" x14ac:dyDescent="0.25">
      <c r="A71" s="77" t="s">
        <v>96</v>
      </c>
      <c r="B71" s="14"/>
      <c r="C71" s="14"/>
      <c r="D71" s="14"/>
      <c r="E71" s="14"/>
      <c r="F71" s="14" t="s">
        <v>124</v>
      </c>
      <c r="G71" s="14" t="s">
        <v>124</v>
      </c>
      <c r="H71" s="14"/>
      <c r="I71" s="14"/>
      <c r="J71" s="14" t="s">
        <v>125</v>
      </c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J72" s="12" t="s">
        <v>126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C44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44740</v>
      </c>
      <c r="E6" s="2"/>
      <c r="F6" s="3"/>
      <c r="G6" s="3"/>
    </row>
    <row r="8" spans="1:36" x14ac:dyDescent="0.25">
      <c r="A8" s="1" t="s">
        <v>21</v>
      </c>
      <c r="B8" s="2">
        <v>5.51</v>
      </c>
      <c r="C8" s="1" t="s">
        <v>38</v>
      </c>
      <c r="D8" s="2"/>
    </row>
    <row r="9" spans="1:36" x14ac:dyDescent="0.25">
      <c r="A9" s="1" t="s">
        <v>22</v>
      </c>
      <c r="B9" s="24">
        <v>5.48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58</v>
      </c>
      <c r="F11" s="5" t="s">
        <v>59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1730.04</v>
      </c>
      <c r="C12" s="26">
        <v>1963.78</v>
      </c>
      <c r="D12" s="26">
        <v>3922.76</v>
      </c>
      <c r="E12" s="26">
        <v>430.76</v>
      </c>
      <c r="F12" s="26">
        <v>46.08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8093.42</v>
      </c>
      <c r="AI12" s="26">
        <v>7990.65</v>
      </c>
      <c r="AJ12" s="69">
        <f>+AI12-AH12</f>
        <v>-102.77000000000044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94</v>
      </c>
      <c r="C15" s="23">
        <v>283.5</v>
      </c>
      <c r="D15" s="23">
        <v>259</v>
      </c>
      <c r="E15" s="23">
        <v>73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709.5</v>
      </c>
    </row>
    <row r="16" spans="1:36" s="32" customFormat="1" x14ac:dyDescent="0.25">
      <c r="A16" s="30" t="s">
        <v>20</v>
      </c>
      <c r="B16" s="31"/>
      <c r="C16" s="31">
        <v>16</v>
      </c>
      <c r="D16" s="31">
        <v>56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72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88.16</v>
      </c>
      <c r="D17" s="22">
        <f t="shared" ref="D17:AG17" si="2">D16*$B$8</f>
        <v>308.56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396.72</v>
      </c>
    </row>
    <row r="18" spans="1:36" s="32" customFormat="1" x14ac:dyDescent="0.25">
      <c r="A18" s="30" t="s">
        <v>23</v>
      </c>
      <c r="B18" s="33">
        <v>70</v>
      </c>
      <c r="C18" s="33">
        <v>160</v>
      </c>
      <c r="D18" s="33">
        <v>275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505</v>
      </c>
      <c r="AJ18" s="70"/>
    </row>
    <row r="19" spans="1:36" s="47" customFormat="1" x14ac:dyDescent="0.25">
      <c r="A19" s="46" t="s">
        <v>27</v>
      </c>
      <c r="B19" s="22">
        <f>B18*$B$9</f>
        <v>383.6</v>
      </c>
      <c r="C19" s="22">
        <f t="shared" ref="C19:AG19" si="3">C18*$B$9</f>
        <v>876.80000000000007</v>
      </c>
      <c r="D19" s="22">
        <f t="shared" si="3"/>
        <v>1507.0000000000002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2767.4000000000005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70</v>
      </c>
      <c r="C22" s="20">
        <f t="shared" ref="C22:AG23" si="5">+C16+C18+C20</f>
        <v>176</v>
      </c>
      <c r="D22" s="20">
        <f t="shared" si="5"/>
        <v>331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577</v>
      </c>
    </row>
    <row r="23" spans="1:36" s="47" customFormat="1" x14ac:dyDescent="0.25">
      <c r="A23" s="48" t="s">
        <v>26</v>
      </c>
      <c r="B23" s="19">
        <f>+B17+B19+B21</f>
        <v>383.6</v>
      </c>
      <c r="C23" s="19">
        <f t="shared" si="5"/>
        <v>964.96</v>
      </c>
      <c r="D23" s="19">
        <f t="shared" si="5"/>
        <v>1815.5600000000002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3164.12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>
        <v>75.06</v>
      </c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75.06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411.32880000000006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411.32880000000006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75.06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75.06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411.32880000000006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411.32880000000006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>
        <v>13.88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13.88</v>
      </c>
    </row>
    <row r="43" spans="1:34" s="47" customFormat="1" x14ac:dyDescent="0.25">
      <c r="A43" s="46" t="s">
        <v>44</v>
      </c>
      <c r="B43" s="22">
        <f>B42*$B$9</f>
        <v>76.062400000000011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76.062400000000011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13.88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13.88</v>
      </c>
    </row>
    <row r="47" spans="1:34" s="47" customFormat="1" x14ac:dyDescent="0.25">
      <c r="A47" s="48" t="s">
        <v>48</v>
      </c>
      <c r="B47" s="19">
        <f>+B41+B43+B45</f>
        <v>76.062400000000011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76.062400000000011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1025.6400000000001</v>
      </c>
      <c r="C49" s="44">
        <v>644.94000000000005</v>
      </c>
      <c r="D49" s="44">
        <v>1002.23</v>
      </c>
      <c r="E49" s="44">
        <v>250.52</v>
      </c>
      <c r="F49" s="44">
        <v>29.6</v>
      </c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2952.9300000000003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153.69</v>
      </c>
      <c r="C53" s="44">
        <v>71.47</v>
      </c>
      <c r="D53" s="44">
        <v>439.09</v>
      </c>
      <c r="E53" s="44">
        <v>107.5</v>
      </c>
      <c r="F53" s="44">
        <v>16.48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788.23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1732.9924000000001</v>
      </c>
      <c r="C64" s="53">
        <f t="shared" ref="C64:AG64" si="21">+C15+C23+C31+C39+C47+C48+C49+C50+C51+C52+C53+C54+C55+C56+C57+C58+C59+C60+C61+C62+C63</f>
        <v>1964.8700000000001</v>
      </c>
      <c r="D64" s="53">
        <f t="shared" si="21"/>
        <v>3927.2088000000008</v>
      </c>
      <c r="E64" s="53">
        <f t="shared" si="21"/>
        <v>431.02</v>
      </c>
      <c r="F64" s="53">
        <f t="shared" si="21"/>
        <v>46.08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8102.1712000000007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N</v>
      </c>
      <c r="F66" s="55" t="str">
        <f t="shared" si="22"/>
        <v>CAJA 4 D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1730.04</v>
      </c>
      <c r="C67" s="57">
        <f t="shared" ref="C67:L67" si="23">C12</f>
        <v>1963.78</v>
      </c>
      <c r="D67" s="57">
        <f t="shared" si="23"/>
        <v>3922.76</v>
      </c>
      <c r="E67" s="57">
        <f t="shared" si="23"/>
        <v>430.76</v>
      </c>
      <c r="F67" s="57">
        <f t="shared" si="23"/>
        <v>46.08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8093.42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1730.04</v>
      </c>
      <c r="C69" s="59">
        <f t="shared" ref="C69:AG69" si="25">+C67+C68</f>
        <v>1963.78</v>
      </c>
      <c r="D69" s="59">
        <f t="shared" si="25"/>
        <v>3922.76</v>
      </c>
      <c r="E69" s="59">
        <f t="shared" si="25"/>
        <v>430.76</v>
      </c>
      <c r="F69" s="59">
        <f t="shared" si="25"/>
        <v>46.08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8093.42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2.9524000000001251</v>
      </c>
      <c r="C70" s="57">
        <f t="shared" si="26"/>
        <v>1.0900000000001455</v>
      </c>
      <c r="D70" s="57">
        <f t="shared" si="26"/>
        <v>4.4488000000005741</v>
      </c>
      <c r="E70" s="57">
        <f t="shared" si="26"/>
        <v>0.25999999999999091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8.7512000000008356</v>
      </c>
    </row>
    <row r="71" spans="1:34" ht="95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C41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44740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5.51</v>
      </c>
      <c r="C8" s="1" t="s">
        <v>38</v>
      </c>
      <c r="D8" s="2"/>
    </row>
    <row r="9" spans="1:36" x14ac:dyDescent="0.25">
      <c r="A9" s="1" t="s">
        <v>22</v>
      </c>
      <c r="B9" s="24">
        <v>5.48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4692.33</v>
      </c>
      <c r="C12" s="26">
        <v>3427.21</v>
      </c>
      <c r="D12" s="26">
        <v>1028.3900000000001</v>
      </c>
      <c r="E12" s="26">
        <v>1134.1600000000001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10282.09</v>
      </c>
      <c r="AI12" s="26">
        <v>10205.219999999999</v>
      </c>
      <c r="AJ12" s="69">
        <f>+AI12-AH12</f>
        <v>-76.8700000000008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549</v>
      </c>
      <c r="C15" s="23">
        <v>388</v>
      </c>
      <c r="D15" s="23">
        <v>211.5</v>
      </c>
      <c r="E15" s="23">
        <v>244.5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1393</v>
      </c>
    </row>
    <row r="16" spans="1:36" s="32" customFormat="1" x14ac:dyDescent="0.25">
      <c r="A16" s="30" t="s">
        <v>20</v>
      </c>
      <c r="B16" s="31">
        <v>20</v>
      </c>
      <c r="C16" s="31">
        <v>3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23</v>
      </c>
      <c r="AJ16" s="70"/>
    </row>
    <row r="17" spans="1:36" s="47" customFormat="1" x14ac:dyDescent="0.25">
      <c r="A17" s="46" t="s">
        <v>27</v>
      </c>
      <c r="B17" s="22">
        <f>B16*$B$8</f>
        <v>110.19999999999999</v>
      </c>
      <c r="C17" s="22">
        <f>C16*$B$8</f>
        <v>16.53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126.72999999999999</v>
      </c>
    </row>
    <row r="18" spans="1:36" s="32" customFormat="1" x14ac:dyDescent="0.25">
      <c r="A18" s="30" t="s">
        <v>23</v>
      </c>
      <c r="B18" s="33">
        <v>289</v>
      </c>
      <c r="C18" s="33">
        <v>202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491</v>
      </c>
      <c r="AJ18" s="70"/>
    </row>
    <row r="19" spans="1:36" s="47" customFormat="1" x14ac:dyDescent="0.25">
      <c r="A19" s="46" t="s">
        <v>27</v>
      </c>
      <c r="B19" s="22">
        <f>B18*$B$9</f>
        <v>1583.72</v>
      </c>
      <c r="C19" s="22">
        <f t="shared" ref="C19:AG19" si="3">C18*$B$9</f>
        <v>1106.96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2690.6800000000003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309</v>
      </c>
      <c r="C22" s="20">
        <f t="shared" ref="C22:AG23" si="5">+C16+C18+C20</f>
        <v>205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514</v>
      </c>
    </row>
    <row r="23" spans="1:36" s="47" customFormat="1" x14ac:dyDescent="0.25">
      <c r="A23" s="48" t="s">
        <v>26</v>
      </c>
      <c r="B23" s="19">
        <f>+B17+B19+B21</f>
        <v>1693.92</v>
      </c>
      <c r="C23" s="19">
        <f t="shared" si="5"/>
        <v>1123.49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2817.41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1440.08</v>
      </c>
      <c r="C49" s="44">
        <v>1342.36</v>
      </c>
      <c r="D49" s="44">
        <v>528.69000000000005</v>
      </c>
      <c r="E49" s="44">
        <v>479.17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3790.2999999999997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748.89</v>
      </c>
      <c r="C53" s="44">
        <v>549.9</v>
      </c>
      <c r="D53" s="44">
        <v>289.94</v>
      </c>
      <c r="E53" s="44">
        <v>410.23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1998.96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258.13</v>
      </c>
      <c r="C55" s="44">
        <v>26.98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285.11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4690.0200000000004</v>
      </c>
      <c r="C64" s="53">
        <f t="shared" ref="C64:AG64" si="21">+C15+C23+C31+C39+C47+C48+C49+C50+C51+C52+C53+C54+C55+C56+C57+C58+C59+C60+C61+C62+C63</f>
        <v>3430.73</v>
      </c>
      <c r="D64" s="53">
        <f t="shared" si="21"/>
        <v>1030.1300000000001</v>
      </c>
      <c r="E64" s="53">
        <f t="shared" si="21"/>
        <v>1133.9000000000001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10284.780000000001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4692.33</v>
      </c>
      <c r="C67" s="57">
        <f t="shared" ref="C67:L67" si="23">C12</f>
        <v>3427.21</v>
      </c>
      <c r="D67" s="57">
        <f t="shared" si="23"/>
        <v>1028.3900000000001</v>
      </c>
      <c r="E67" s="57">
        <f t="shared" si="23"/>
        <v>1134.1600000000001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10282.09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4692.33</v>
      </c>
      <c r="C69" s="59">
        <f t="shared" ref="C69:AG69" si="25">+C67+C68</f>
        <v>3427.21</v>
      </c>
      <c r="D69" s="59">
        <f t="shared" si="25"/>
        <v>1028.3900000000001</v>
      </c>
      <c r="E69" s="59">
        <f t="shared" si="25"/>
        <v>1134.1600000000001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10282.09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-2.3099999999994907</v>
      </c>
      <c r="C70" s="57">
        <f t="shared" si="26"/>
        <v>3.5199999999999818</v>
      </c>
      <c r="D70" s="57">
        <f t="shared" si="26"/>
        <v>1.7400000000000091</v>
      </c>
      <c r="E70" s="57">
        <f t="shared" si="26"/>
        <v>-0.25999999999999091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2.6900000000005093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C41" activePane="bottomRight" state="frozen"/>
      <selection pane="topRight" activeCell="B1" sqref="B1"/>
      <selection pane="bottomLeft" activeCell="A5" sqref="A5"/>
      <selection pane="bottomRight" activeCell="AH53" sqref="AH5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44740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5.51</v>
      </c>
      <c r="C8" s="1" t="s">
        <v>38</v>
      </c>
      <c r="D8" s="2"/>
    </row>
    <row r="9" spans="1:36" x14ac:dyDescent="0.25">
      <c r="A9" s="1" t="s">
        <v>22</v>
      </c>
      <c r="B9" s="24">
        <v>5.48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546.79999999999995</v>
      </c>
      <c r="C12" s="26">
        <v>1204.69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1751.49</v>
      </c>
      <c r="AI12" s="26">
        <v>1738.58</v>
      </c>
      <c r="AJ12" s="69">
        <f>+AI12-AH12</f>
        <v>-12.910000000000082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35.5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35.5</v>
      </c>
    </row>
    <row r="16" spans="1:36" s="32" customFormat="1" x14ac:dyDescent="0.25">
      <c r="A16" s="30" t="s">
        <v>20</v>
      </c>
      <c r="B16" s="31"/>
      <c r="C16" s="31">
        <v>16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16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88.16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88.16</v>
      </c>
    </row>
    <row r="18" spans="1:36" s="32" customFormat="1" x14ac:dyDescent="0.25">
      <c r="A18" s="30" t="s">
        <v>23</v>
      </c>
      <c r="B18" s="33">
        <v>11</v>
      </c>
      <c r="C18" s="33">
        <v>75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86</v>
      </c>
      <c r="AJ18" s="70"/>
    </row>
    <row r="19" spans="1:36" s="47" customFormat="1" x14ac:dyDescent="0.25">
      <c r="A19" s="46" t="s">
        <v>27</v>
      </c>
      <c r="B19" s="22">
        <f>B18*$B$9</f>
        <v>60.28</v>
      </c>
      <c r="C19" s="22">
        <f t="shared" ref="C19:AG19" si="3">C18*$B$9</f>
        <v>411.00000000000006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471.28000000000009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11</v>
      </c>
      <c r="C22" s="20">
        <f t="shared" ref="C22:AG23" si="5">+C16+C18+C20</f>
        <v>91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102</v>
      </c>
    </row>
    <row r="23" spans="1:36" s="47" customFormat="1" x14ac:dyDescent="0.25">
      <c r="A23" s="48" t="s">
        <v>26</v>
      </c>
      <c r="B23" s="19">
        <f>+B17+B19+B21</f>
        <v>60.28</v>
      </c>
      <c r="C23" s="19">
        <f t="shared" si="5"/>
        <v>499.16000000000008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559.44000000000005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451.76</v>
      </c>
      <c r="C49" s="44">
        <v>614.44000000000005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1066.2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>
        <v>47.05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47.05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100.75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100.75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547.54</v>
      </c>
      <c r="C64" s="53">
        <f t="shared" ref="C64:AG64" si="21">+C15+C23+C31+C39+C47+C48+C49+C50+C51+C52+C53+C54+C55+C56+C57+C58+C59+C60+C61+C62+C63</f>
        <v>1261.4000000000001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1808.94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546.79999999999995</v>
      </c>
      <c r="C67" s="57">
        <f t="shared" ref="C67:L67" si="23">C12</f>
        <v>1204.69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1751.49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546.79999999999995</v>
      </c>
      <c r="C69" s="59">
        <f t="shared" ref="C69:AG69" si="25">+C67+C68</f>
        <v>1204.69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1751.49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0.74000000000000909</v>
      </c>
      <c r="C70" s="57">
        <f t="shared" si="26"/>
        <v>56.710000000000036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57.450000000000045</v>
      </c>
    </row>
    <row r="71" spans="1:34" ht="102.75" customHeight="1" x14ac:dyDescent="0.25">
      <c r="A71" s="77" t="s">
        <v>96</v>
      </c>
      <c r="B71" s="14"/>
      <c r="C71" s="14" t="s">
        <v>127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7" activePane="bottomRight" state="frozen"/>
      <selection pane="topRight" activeCell="B1" sqref="B1"/>
      <selection pane="bottomLeft" activeCell="A5" sqref="A5"/>
      <selection pane="bottomRight" activeCell="C71" sqref="C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44740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5.51</v>
      </c>
      <c r="C8" s="1" t="s">
        <v>38</v>
      </c>
      <c r="D8" s="2"/>
    </row>
    <row r="9" spans="1:36" x14ac:dyDescent="0.25">
      <c r="A9" s="1" t="s">
        <v>22</v>
      </c>
      <c r="B9" s="24">
        <v>5.48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95.28</v>
      </c>
      <c r="C12" s="26">
        <v>617.11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712.39</v>
      </c>
      <c r="AI12" s="26"/>
      <c r="AJ12" s="69">
        <f>+AI12-AH12</f>
        <v>-712.39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>
        <v>70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385.7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385.7</v>
      </c>
    </row>
    <row r="18" spans="1:36" s="32" customFormat="1" x14ac:dyDescent="0.25">
      <c r="A18" s="30" t="s">
        <v>23</v>
      </c>
      <c r="B18" s="33">
        <v>8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8</v>
      </c>
      <c r="AJ18" s="70"/>
    </row>
    <row r="19" spans="1:36" s="47" customFormat="1" x14ac:dyDescent="0.25">
      <c r="A19" s="46" t="s">
        <v>27</v>
      </c>
      <c r="B19" s="22">
        <f>B18*$B$9</f>
        <v>43.84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43.84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8</v>
      </c>
      <c r="C22" s="20">
        <f t="shared" ref="C22:AG23" si="5">+C16+C18+C20</f>
        <v>70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78</v>
      </c>
    </row>
    <row r="23" spans="1:36" s="47" customFormat="1" x14ac:dyDescent="0.25">
      <c r="A23" s="48" t="s">
        <v>26</v>
      </c>
      <c r="B23" s="19">
        <f>+B17+B19+B21</f>
        <v>43.84</v>
      </c>
      <c r="C23" s="19">
        <f t="shared" si="5"/>
        <v>385.7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429.53999999999996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74.569999999999993</v>
      </c>
      <c r="C49" s="44">
        <v>257.85000000000002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332.42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118.41</v>
      </c>
      <c r="C64" s="53">
        <f t="shared" ref="C64:AG64" si="21">+C15+C23+C31+C39+C47+C48+C49+C50+C51+C52+C53+C54+C55+C56+C57+C58+C59+C60+C61+C62+C63</f>
        <v>643.54999999999995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761.95999999999992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95.28</v>
      </c>
      <c r="C67" s="57">
        <f t="shared" ref="C67:L67" si="23">C12</f>
        <v>617.11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712.39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95.28</v>
      </c>
      <c r="C69" s="59">
        <f t="shared" ref="C69:AG69" si="25">+C67+C68</f>
        <v>617.11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712.39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23.129999999999995</v>
      </c>
      <c r="C70" s="57">
        <f t="shared" si="26"/>
        <v>26.439999999999941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49.569999999999936</v>
      </c>
    </row>
    <row r="71" spans="1:34" ht="96" customHeight="1" x14ac:dyDescent="0.25">
      <c r="A71" s="77" t="s">
        <v>96</v>
      </c>
      <c r="B71" s="14" t="s">
        <v>128</v>
      </c>
      <c r="C71" s="14" t="s">
        <v>129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C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44740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5.51</v>
      </c>
      <c r="C8" s="1" t="s">
        <v>38</v>
      </c>
      <c r="D8" s="2">
        <v>5.8</v>
      </c>
    </row>
    <row r="9" spans="1:36" x14ac:dyDescent="0.25">
      <c r="A9" s="1" t="s">
        <v>22</v>
      </c>
      <c r="B9" s="24">
        <v>5.48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58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1507.34</v>
      </c>
      <c r="C12" s="26">
        <v>4647.0200000000004</v>
      </c>
      <c r="D12" s="26">
        <v>2026.32</v>
      </c>
      <c r="E12" s="26">
        <v>5135.92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13316.6</v>
      </c>
      <c r="AI12" s="26">
        <v>13186.99</v>
      </c>
      <c r="AJ12" s="69">
        <f>+AI12-AH12</f>
        <v>-129.61000000000058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72.5</v>
      </c>
      <c r="C15" s="23">
        <v>422</v>
      </c>
      <c r="D15" s="23">
        <v>247</v>
      </c>
      <c r="E15" s="23">
        <v>440.5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1182</v>
      </c>
    </row>
    <row r="16" spans="1:36" s="32" customFormat="1" x14ac:dyDescent="0.25">
      <c r="A16" s="30" t="s">
        <v>20</v>
      </c>
      <c r="B16" s="31">
        <v>6</v>
      </c>
      <c r="C16" s="31">
        <v>78</v>
      </c>
      <c r="D16" s="31"/>
      <c r="E16" s="31">
        <v>119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203</v>
      </c>
      <c r="AJ16" s="70"/>
    </row>
    <row r="17" spans="1:36" s="47" customFormat="1" x14ac:dyDescent="0.25">
      <c r="A17" s="46" t="s">
        <v>27</v>
      </c>
      <c r="B17" s="22">
        <f>B16*$B$8</f>
        <v>33.06</v>
      </c>
      <c r="C17" s="22">
        <f>C16*$B$8</f>
        <v>429.78</v>
      </c>
      <c r="D17" s="22">
        <f t="shared" ref="D17:AG17" si="2">D16*$B$8</f>
        <v>0</v>
      </c>
      <c r="E17" s="22">
        <f t="shared" si="2"/>
        <v>655.68999999999994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1118.53</v>
      </c>
    </row>
    <row r="18" spans="1:36" s="32" customFormat="1" x14ac:dyDescent="0.25">
      <c r="A18" s="30" t="s">
        <v>23</v>
      </c>
      <c r="B18" s="33">
        <v>68</v>
      </c>
      <c r="C18" s="33">
        <v>262</v>
      </c>
      <c r="D18" s="33">
        <v>97</v>
      </c>
      <c r="E18" s="33">
        <v>202</v>
      </c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629</v>
      </c>
      <c r="AJ18" s="70"/>
    </row>
    <row r="19" spans="1:36" s="47" customFormat="1" x14ac:dyDescent="0.25">
      <c r="A19" s="46" t="s">
        <v>27</v>
      </c>
      <c r="B19" s="22">
        <f>B18*$B$9</f>
        <v>372.64000000000004</v>
      </c>
      <c r="C19" s="22">
        <f t="shared" ref="C19:AG19" si="3">C18*$B$9</f>
        <v>1435.7600000000002</v>
      </c>
      <c r="D19" s="22">
        <f t="shared" si="3"/>
        <v>531.56000000000006</v>
      </c>
      <c r="E19" s="22">
        <f t="shared" si="3"/>
        <v>1106.96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3446.9200000000005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74</v>
      </c>
      <c r="C22" s="20">
        <f t="shared" ref="C22:AG23" si="5">+C16+C18+C20</f>
        <v>340</v>
      </c>
      <c r="D22" s="20">
        <f t="shared" si="5"/>
        <v>97</v>
      </c>
      <c r="E22" s="20">
        <f t="shared" si="5"/>
        <v>321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832</v>
      </c>
    </row>
    <row r="23" spans="1:36" s="47" customFormat="1" x14ac:dyDescent="0.25">
      <c r="A23" s="48" t="s">
        <v>26</v>
      </c>
      <c r="B23" s="19">
        <f>+B17+B19+B21</f>
        <v>405.70000000000005</v>
      </c>
      <c r="C23" s="19">
        <f t="shared" si="5"/>
        <v>1865.5400000000002</v>
      </c>
      <c r="D23" s="19">
        <f t="shared" si="5"/>
        <v>531.56000000000006</v>
      </c>
      <c r="E23" s="19">
        <f t="shared" si="5"/>
        <v>1762.65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4565.4500000000007</v>
      </c>
    </row>
    <row r="24" spans="1:36" x14ac:dyDescent="0.25">
      <c r="A24" s="13" t="s">
        <v>28</v>
      </c>
      <c r="B24" s="34"/>
      <c r="C24" s="34"/>
      <c r="D24" s="34"/>
      <c r="E24" s="34">
        <v>50</v>
      </c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50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290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290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50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50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290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290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774.05</v>
      </c>
      <c r="C49" s="44">
        <v>1610.57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2384.62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1121.1300000000001</v>
      </c>
      <c r="E52" s="44">
        <v>2232.62</v>
      </c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3353.75</v>
      </c>
    </row>
    <row r="53" spans="1:34" x14ac:dyDescent="0.25">
      <c r="A53" s="17" t="s">
        <v>18</v>
      </c>
      <c r="B53" s="44">
        <v>257.92</v>
      </c>
      <c r="C53" s="44">
        <v>769.3</v>
      </c>
      <c r="D53" s="44">
        <v>128.31</v>
      </c>
      <c r="E53" s="44">
        <v>419.12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1574.65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>
        <v>11.13</v>
      </c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11.13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1510.17</v>
      </c>
      <c r="C64" s="53">
        <f t="shared" ref="C64:AG64" si="21">+C15+C23+C31+C39+C47+C48+C49+C50+C51+C52+C53+C54+C55+C56+C57+C58+C59+C60+C61+C62+C63</f>
        <v>4667.41</v>
      </c>
      <c r="D64" s="53">
        <f t="shared" si="21"/>
        <v>2028</v>
      </c>
      <c r="E64" s="53">
        <f t="shared" si="21"/>
        <v>5156.0200000000004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13361.6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3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1507.34</v>
      </c>
      <c r="C67" s="57">
        <f t="shared" ref="C67:L67" si="23">C12</f>
        <v>4647.0200000000004</v>
      </c>
      <c r="D67" s="57">
        <f t="shared" si="23"/>
        <v>2026.32</v>
      </c>
      <c r="E67" s="57">
        <f t="shared" si="23"/>
        <v>5135.92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13316.6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1507.34</v>
      </c>
      <c r="C69" s="59">
        <f t="shared" ref="C69:AG69" si="25">+C67+C68</f>
        <v>4647.0200000000004</v>
      </c>
      <c r="D69" s="59">
        <f t="shared" si="25"/>
        <v>2026.32</v>
      </c>
      <c r="E69" s="59">
        <f t="shared" si="25"/>
        <v>5135.92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13316.6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2.8300000000001546</v>
      </c>
      <c r="C70" s="57">
        <f t="shared" si="26"/>
        <v>20.389999999999418</v>
      </c>
      <c r="D70" s="57">
        <f t="shared" si="26"/>
        <v>1.6800000000000637</v>
      </c>
      <c r="E70" s="57">
        <f t="shared" si="26"/>
        <v>20.100000000000364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45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2022-06-30T19:32:59Z</dcterms:modified>
</cp:coreProperties>
</file>