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890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A47" i="40" s="1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69" i="40" l="1"/>
  <c r="AB47" i="40"/>
  <c r="AG23" i="40"/>
  <c r="U23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AE64" i="40"/>
  <c r="AE70" i="40" s="1"/>
  <c r="AF64" i="40"/>
  <c r="AF70" i="40" s="1"/>
  <c r="AB64" i="40"/>
  <c r="AB70" i="40" s="1"/>
  <c r="L69" i="40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<sst xmlns="http://schemas.openxmlformats.org/spreadsheetml/2006/main" count="745" uniqueCount="132">
  <si>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</si>
  <si>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</si>
  <si>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</si>
  <si>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</si>
  <si>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</si>
  <si>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</si>
  <si>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</si>
  <si>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</si>
  <si>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</si>
  <si>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</si>
  <si>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</si>
  <si>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</si>
  <si>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</si>
  <si>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</si>
  <si>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</si>
  <si>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</si>
  <si>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</si>
  <si>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</si>
  <si>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</si>
  <si>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</si>
  <si>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</si>
  <si>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</si>
  <si>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</si>
  <si>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</si>
  <si>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</si>
  <si>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</si>
  <si>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</si>
  <si>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</si>
  <si>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</si>
  <si>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</si>
  <si>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</si>
  <si>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</si>
  <si>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</si>
  <si>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</si>
  <si>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</si>
  <si>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</si>
  <si>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</si>
  <si>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</si>
  <si>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</si>
  <si>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</si>
  <si>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</si>
  <si>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</si>
  <si>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</si>
  <si>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</si>
  <si>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</si>
  <si>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</si>
  <si>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</si>
  <si>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</si>
  <si>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</si>
  <si>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</si>
  <si>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</si>
  <si>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</si>
  <si>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</si>
  <si>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</si>
  <si>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</si>
  <si>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</si>
  <si>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</si>
  <si>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</si>
  <si>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</si>
  <si>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</si>
  <si>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</si>
  <si>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</si>
  <si>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</si>
  <si>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</si>
  <si>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</si>
  <si>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</si>
  <si>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</si>
  <si>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</si>
  <si>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</si>
  <si>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</si>
  <si>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</si>
  <si>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</si>
  <si>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</si>
  <si>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</si>
  <si>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</si>
  <si>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</si>
  <si>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</si>
  <si>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</si>
  <si>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</si>
  <si>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</si>
  <si>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</si>
  <si>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</si>
  <si>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</si>
  <si>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</si>
  <si>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</si>
  <si>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</si>
  <si>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</si>
  <si>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</si>
  <si>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</si>
  <si>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</si>
  <si>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</si>
  <si>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</si>
  <si>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</si>
  <si>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</si>
  <si>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</si>
  <si>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</si>
  <si>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</si>
  <si>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</si>
  <si>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</si>
  <si>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</si>
  <si>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</si>
  <si>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</si>
  <si>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</si>
  <si>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</si>
  <si>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</si>
  <si>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</si>
  <si>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</si>
  <si>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</si>
  <si>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</si>
  <si>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</si>
  <si>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</si>
  <si>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</si>
  <si>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</si>
  <si>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</si>
  <si>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</si>
  <si>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</si>
  <si>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</si>
  <si>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</si>
  <si>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</si>
  <si>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</si>
  <si>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</si>
  <si>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</si>
  <si>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</si>
  <si>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60.50F/C</t>
  </si>
  <si>
    <t>47.69SOBRANTE EN DEBITO</t>
  </si>
  <si>
    <t>39f/c</t>
  </si>
  <si>
    <t>15F/C</t>
  </si>
  <si>
    <t>62F/C</t>
  </si>
  <si>
    <t>35F/C</t>
  </si>
  <si>
    <t>SOBRANTE POR BIOPAGO</t>
  </si>
  <si>
    <t>23F/C</t>
  </si>
  <si>
    <t>19F/C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</si>
</sst>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64261.259999999995</v>
      </c>
      <c r="C2" s="43">
        <f>MODELO!AH12</f>
        <v>25801.86</v>
      </c>
      <c r="D2" s="43">
        <f>EXQUISITECES!AH12</f>
        <v>11171.46</v>
      </c>
      <c r="E2" s="43">
        <f>HOYADA!AH12</f>
        <v>10690.760000000002</v>
      </c>
      <c r="F2" s="43">
        <f>FARMASTOP!AH12</f>
        <v>2729.39</v>
      </c>
      <c r="G2" s="43">
        <f>BOCAS!AH12</f>
        <v>1117.71</v>
      </c>
      <c r="H2" s="43">
        <f>LAGUNETICA!AH12</f>
        <v>16993.150000000001</v>
      </c>
      <c r="I2" s="43">
        <f>SANANTONIO!AH12</f>
        <v>0</v>
      </c>
      <c r="J2" s="43">
        <f>SUM(B2:I2)</f>
        <v>132765.59</v>
      </c>
    </row>
    <row r="3" spans="1:10" x14ac:dyDescent="0.25">
      <c r="A3" s="46" t="s">
        <v>0</v>
      </c>
      <c r="B3" s="43">
        <f>AUTOMERCADO!AH15</f>
        <v>676.5</v>
      </c>
      <c r="C3" s="43">
        <f>MODELO!AH15</f>
        <v>1108.4000000000001</v>
      </c>
      <c r="D3" s="43">
        <f>EXQUISITECES!AH15</f>
        <v>676</v>
      </c>
      <c r="E3" s="43">
        <f>HOYADA!AH15</f>
        <v>1984</v>
      </c>
      <c r="F3" s="43">
        <f>FARMASTOP!AH15</f>
        <v>218.5</v>
      </c>
      <c r="G3" s="43">
        <f>BOCAS!AH15</f>
        <v>134</v>
      </c>
      <c r="H3" s="43">
        <f>LAGUNETICA!AH15</f>
        <v>1038</v>
      </c>
      <c r="I3" s="43">
        <f>SANANTONIO!AH15</f>
        <v>0</v>
      </c>
      <c r="J3" s="43">
        <f t="shared" ref="J3:J52" si="0">SUM(B3:I3)</f>
        <v>5835.4</v>
      </c>
    </row>
    <row r="4" spans="1:10" x14ac:dyDescent="0.25">
      <c r="A4" s="73" t="s">
        <v>20</v>
      </c>
      <c r="B4" s="43">
        <f>AUTOMERCADO!AH16</f>
        <v>759</v>
      </c>
      <c r="C4" s="43">
        <f>MODELO!AH16</f>
        <v>337</v>
      </c>
      <c r="D4" s="43">
        <f>EXQUISITECES!AH16</f>
        <v>6</v>
      </c>
      <c r="E4" s="43">
        <f>HOYADA!AH16</f>
        <v>0</v>
      </c>
      <c r="F4" s="43">
        <f>FARMASTOP!AH16</f>
        <v>167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1269</v>
      </c>
    </row>
    <row r="5" spans="1:10" x14ac:dyDescent="0.25">
      <c r="A5" s="46" t="s">
        <v>27</v>
      </c>
      <c r="B5" s="43">
        <f>AUTOMERCADO!AH17</f>
        <v>4197.2699999999995</v>
      </c>
      <c r="C5" s="43">
        <f>MODELO!AH17</f>
        <v>1863.6100000000001</v>
      </c>
      <c r="D5" s="43">
        <f>EXQUISITECES!AH17</f>
        <v>33.18</v>
      </c>
      <c r="E5" s="43">
        <f>HOYADA!AH17</f>
        <v>0</v>
      </c>
      <c r="F5" s="43">
        <f>FARMASTOP!AH17</f>
        <v>923.51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7017.57</v>
      </c>
    </row>
    <row r="6" spans="1:10" x14ac:dyDescent="0.25">
      <c r="A6" s="73" t="s">
        <v>23</v>
      </c>
      <c r="B6" s="43">
        <f>AUTOMERCADO!AH18</f>
        <v>3413</v>
      </c>
      <c r="C6" s="43">
        <f>MODELO!AH18</f>
        <v>1094</v>
      </c>
      <c r="D6" s="43">
        <f>EXQUISITECES!AH18</f>
        <v>1114</v>
      </c>
      <c r="E6" s="43">
        <f>HOYADA!AH18</f>
        <v>433</v>
      </c>
      <c r="F6" s="43">
        <f>FARMASTOP!AH18</f>
        <v>81</v>
      </c>
      <c r="G6" s="43">
        <f>BOCAS!AH18</f>
        <v>99</v>
      </c>
      <c r="H6" s="43">
        <f>LAGUNETICA!AH18</f>
        <v>1044</v>
      </c>
      <c r="I6" s="43">
        <f>SANANTONIO!AH18</f>
        <v>0</v>
      </c>
      <c r="J6" s="43">
        <f t="shared" si="0"/>
        <v>7278</v>
      </c>
    </row>
    <row r="7" spans="1:10" x14ac:dyDescent="0.25">
      <c r="A7" s="46" t="s">
        <v>27</v>
      </c>
      <c r="B7" s="43">
        <f>AUTOMERCADO!AH19</f>
        <v>18805.63</v>
      </c>
      <c r="C7" s="43">
        <f>MODELO!AH19</f>
        <v>6027.9400000000005</v>
      </c>
      <c r="D7" s="43">
        <f>EXQUISITECES!AH19</f>
        <v>6138.1399999999994</v>
      </c>
      <c r="E7" s="43">
        <f>HOYADA!AH19</f>
        <v>2385.83</v>
      </c>
      <c r="F7" s="43">
        <f>FARMASTOP!AH19</f>
        <v>446.30999999999995</v>
      </c>
      <c r="G7" s="43">
        <f>BOCAS!AH19</f>
        <v>545.49</v>
      </c>
      <c r="H7" s="43">
        <f>LAGUNETICA!AH19</f>
        <v>5752.44</v>
      </c>
      <c r="I7" s="43">
        <f>SANANTONIO!AH19</f>
        <v>0</v>
      </c>
      <c r="J7" s="43">
        <f t="shared" si="0"/>
        <v>40101.78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4172</v>
      </c>
      <c r="C10" s="43">
        <f>MODELO!AH22</f>
        <v>1431</v>
      </c>
      <c r="D10" s="43">
        <f>EXQUISITECES!AH22</f>
        <v>1120</v>
      </c>
      <c r="E10" s="43">
        <f>HOYADA!AH22</f>
        <v>433</v>
      </c>
      <c r="F10" s="43">
        <f>FARMASTOP!AH22</f>
        <v>248</v>
      </c>
      <c r="G10" s="43">
        <f>BOCAS!AH22</f>
        <v>99</v>
      </c>
      <c r="H10" s="43">
        <f>LAGUNETICA!AH22</f>
        <v>1044</v>
      </c>
      <c r="I10" s="43">
        <f>SANANTONIO!AH22</f>
        <v>0</v>
      </c>
      <c r="J10" s="43">
        <f t="shared" si="0"/>
        <v>8547</v>
      </c>
    </row>
    <row r="11" spans="1:10" x14ac:dyDescent="0.25">
      <c r="A11" s="48" t="s">
        <v>26</v>
      </c>
      <c r="B11" s="43">
        <f>AUTOMERCADO!AH23</f>
        <v>23002.899999999998</v>
      </c>
      <c r="C11" s="43">
        <f>MODELO!AH23</f>
        <v>7891.5499999999993</v>
      </c>
      <c r="D11" s="43">
        <f>EXQUISITECES!AH23</f>
        <v>6171.32</v>
      </c>
      <c r="E11" s="43">
        <f>HOYADA!AH23</f>
        <v>2385.83</v>
      </c>
      <c r="F11" s="43">
        <f>FARMASTOP!AH23</f>
        <v>1369.82</v>
      </c>
      <c r="G11" s="43">
        <f>BOCAS!AH23</f>
        <v>545.49</v>
      </c>
      <c r="H11" s="43">
        <f>LAGUNETICA!AH23</f>
        <v>5752.44</v>
      </c>
      <c r="I11" s="43">
        <f>SANANTONIO!AH23</f>
        <v>0</v>
      </c>
      <c r="J11" s="43">
        <f t="shared" si="0"/>
        <v>47119.35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21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21</v>
      </c>
    </row>
    <row r="15" spans="1:10" ht="16.5" customHeight="1" x14ac:dyDescent="0.25">
      <c r="A15" s="46" t="s">
        <v>31</v>
      </c>
      <c r="B15" s="43">
        <f>AUTOMERCADO!AH27</f>
        <v>121.8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121.8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21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21</v>
      </c>
    </row>
    <row r="19" spans="1:10" x14ac:dyDescent="0.25">
      <c r="A19" s="48" t="s">
        <v>33</v>
      </c>
      <c r="B19" s="43">
        <f>AUTOMERCADO!AH31</f>
        <v>121.8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121.8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50</v>
      </c>
      <c r="I20" s="43">
        <f>SANANTONIO!AH32</f>
        <v>0</v>
      </c>
      <c r="J20" s="43">
        <f t="shared" si="0"/>
        <v>50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276.5</v>
      </c>
      <c r="I21" s="43">
        <f>SANANTONIO!AH33</f>
        <v>0</v>
      </c>
      <c r="J21" s="43">
        <f t="shared" si="0"/>
        <v>276.5</v>
      </c>
    </row>
    <row r="22" spans="1:10" x14ac:dyDescent="0.25">
      <c r="A22" s="46" t="s">
        <v>36</v>
      </c>
      <c r="B22" s="43">
        <f>AUTOMERCADO!AH34</f>
        <v>737.74</v>
      </c>
      <c r="C22" s="43">
        <f>MODELO!AH34</f>
        <v>0</v>
      </c>
      <c r="D22" s="43">
        <f>EXQUISITECES!AH34</f>
        <v>0</v>
      </c>
      <c r="E22" s="43">
        <f>HOYADA!AH34</f>
        <v>21.25</v>
      </c>
      <c r="F22" s="43">
        <f>FARMASTOP!AH34</f>
        <v>0.48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759.47</v>
      </c>
    </row>
    <row r="23" spans="1:10" x14ac:dyDescent="0.25">
      <c r="A23" s="46" t="s">
        <v>35</v>
      </c>
      <c r="B23" s="43">
        <f>AUTOMERCADO!AH35</f>
        <v>4064.9474</v>
      </c>
      <c r="C23" s="43">
        <f>MODELO!AH35</f>
        <v>0</v>
      </c>
      <c r="D23" s="43">
        <f>EXQUISITECES!AH35</f>
        <v>0</v>
      </c>
      <c r="E23" s="43">
        <f>HOYADA!AH35</f>
        <v>117.08749999999999</v>
      </c>
      <c r="F23" s="43">
        <f>FARMASTOP!AH35</f>
        <v>2.6447999999999996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4184.6796999999997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737.74</v>
      </c>
      <c r="C26" s="43">
        <f>MODELO!AH38</f>
        <v>0</v>
      </c>
      <c r="D26" s="43">
        <f>EXQUISITECES!AH38</f>
        <v>0</v>
      </c>
      <c r="E26" s="43">
        <f>HOYADA!AH38</f>
        <v>21.25</v>
      </c>
      <c r="F26" s="43">
        <f>FARMASTOP!AH38</f>
        <v>0.48</v>
      </c>
      <c r="G26" s="43">
        <f>BOCAS!AH38</f>
        <v>0</v>
      </c>
      <c r="H26" s="43">
        <f>LAGUNETICA!AH38</f>
        <v>50</v>
      </c>
      <c r="I26" s="43">
        <f>SANANTONIO!AH38</f>
        <v>0</v>
      </c>
      <c r="J26" s="43">
        <f t="shared" si="0"/>
        <v>809.47</v>
      </c>
    </row>
    <row r="27" spans="1:10" x14ac:dyDescent="0.25">
      <c r="A27" s="48" t="s">
        <v>42</v>
      </c>
      <c r="B27" s="43">
        <f>AUTOMERCADO!AH39</f>
        <v>4064.9474</v>
      </c>
      <c r="C27" s="43">
        <f>MODELO!AH39</f>
        <v>0</v>
      </c>
      <c r="D27" s="43">
        <f>EXQUISITECES!AH39</f>
        <v>0</v>
      </c>
      <c r="E27" s="43">
        <f>HOYADA!AH39</f>
        <v>117.08749999999999</v>
      </c>
      <c r="F27" s="43">
        <f>FARMASTOP!AH39</f>
        <v>2.6447999999999996</v>
      </c>
      <c r="G27" s="43">
        <f>BOCAS!AH39</f>
        <v>0</v>
      </c>
      <c r="H27" s="43">
        <f>LAGUNETICA!AH39</f>
        <v>276.5</v>
      </c>
      <c r="I27" s="43">
        <f>SANANTONIO!AH39</f>
        <v>0</v>
      </c>
      <c r="J27" s="43">
        <f t="shared" si="0"/>
        <v>4461.1796999999997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4.43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4.43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24.497899999999998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24.497899999999998</v>
      </c>
    </row>
    <row r="30" spans="1:10" x14ac:dyDescent="0.25">
      <c r="A30" s="46" t="s">
        <v>45</v>
      </c>
      <c r="B30" s="43">
        <f>AUTOMERCADO!AH42</f>
        <v>168.45999999999998</v>
      </c>
      <c r="C30" s="43">
        <f>MODELO!AH42</f>
        <v>9.82</v>
      </c>
      <c r="D30" s="43">
        <f>EXQUISITECES!AH42</f>
        <v>0</v>
      </c>
      <c r="E30" s="43">
        <f>HOYADA!AH42</f>
        <v>13.15</v>
      </c>
      <c r="F30" s="43">
        <f>FARMASTOP!AH42</f>
        <v>15.27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206.7</v>
      </c>
    </row>
    <row r="31" spans="1:10" x14ac:dyDescent="0.25">
      <c r="A31" s="46" t="s">
        <v>44</v>
      </c>
      <c r="B31" s="43">
        <f>AUTOMERCADO!AH43</f>
        <v>928.2145999999999</v>
      </c>
      <c r="C31" s="43">
        <f>MODELO!AH43</f>
        <v>54.108199999999997</v>
      </c>
      <c r="D31" s="43">
        <f>EXQUISITECES!AH43</f>
        <v>0</v>
      </c>
      <c r="E31" s="43">
        <f>HOYADA!AH43</f>
        <v>72.456500000000005</v>
      </c>
      <c r="F31" s="43">
        <f>FARMASTOP!AH43</f>
        <v>84.137699999999995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1138.9169999999999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168.45999999999998</v>
      </c>
      <c r="C34" s="43">
        <f>MODELO!AH46</f>
        <v>14.25</v>
      </c>
      <c r="D34" s="43">
        <f>EXQUISITECES!AH46</f>
        <v>0</v>
      </c>
      <c r="E34" s="43">
        <f>HOYADA!AH46</f>
        <v>13.15</v>
      </c>
      <c r="F34" s="43">
        <f>FARMASTOP!AH46</f>
        <v>15.27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211.13</v>
      </c>
    </row>
    <row r="35" spans="1:10" x14ac:dyDescent="0.25">
      <c r="A35" s="48" t="s">
        <v>48</v>
      </c>
      <c r="B35" s="43">
        <f>AUTOMERCADO!AH47</f>
        <v>928.2145999999999</v>
      </c>
      <c r="C35" s="43">
        <f>MODELO!AH47</f>
        <v>78.606099999999998</v>
      </c>
      <c r="D35" s="43">
        <f>EXQUISITECES!AH47</f>
        <v>0</v>
      </c>
      <c r="E35" s="43">
        <f>HOYADA!AH47</f>
        <v>72.456500000000005</v>
      </c>
      <c r="F35" s="43">
        <f>FARMASTOP!AH47</f>
        <v>84.137699999999995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1163.4149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29111.000000000004</v>
      </c>
      <c r="C37" s="43">
        <f>MODELO!AH49</f>
        <v>11432.72</v>
      </c>
      <c r="D37" s="43">
        <f>EXQUISITECES!AH49</f>
        <v>3289.4700000000007</v>
      </c>
      <c r="E37" s="43">
        <f>HOYADA!AH49</f>
        <v>4280.12</v>
      </c>
      <c r="F37" s="43">
        <f>FARMASTOP!AH49</f>
        <v>864.59999999999991</v>
      </c>
      <c r="G37" s="43">
        <f>BOCAS!AH49</f>
        <v>392.71000000000004</v>
      </c>
      <c r="H37" s="43">
        <f>LAGUNETICA!AH49</f>
        <v>4210.87</v>
      </c>
      <c r="I37" s="43">
        <f>SANANTONIO!AH49</f>
        <v>0</v>
      </c>
      <c r="J37" s="43">
        <f t="shared" si="0"/>
        <v>53581.490000000005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369.5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369.5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2084.9799999999996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3845.1499999999996</v>
      </c>
      <c r="I40" s="43">
        <f>SANANTONIO!AH52</f>
        <v>0</v>
      </c>
      <c r="J40" s="43">
        <f t="shared" si="0"/>
        <v>5930.1299999999992</v>
      </c>
    </row>
    <row r="41" spans="1:10" x14ac:dyDescent="0.25">
      <c r="A41" s="74" t="s">
        <v>18</v>
      </c>
      <c r="B41" s="43">
        <f>AUTOMERCADO!AH53</f>
        <v>4270.8599999999997</v>
      </c>
      <c r="C41" s="43">
        <f>MODELO!AH53</f>
        <v>2605.65</v>
      </c>
      <c r="D41" s="43">
        <f>EXQUISITECES!AH53</f>
        <v>982.21</v>
      </c>
      <c r="E41" s="43">
        <f>HOYADA!AH53</f>
        <v>1682.7999999999997</v>
      </c>
      <c r="F41" s="43">
        <f>FARMASTOP!AH53</f>
        <v>139.21</v>
      </c>
      <c r="G41" s="43">
        <f>BOCAS!AH53</f>
        <v>30.09</v>
      </c>
      <c r="H41" s="43">
        <f>LAGUNETICA!AH53</f>
        <v>1853.47</v>
      </c>
      <c r="I41" s="43">
        <f>SANANTONIO!AH53</f>
        <v>0</v>
      </c>
      <c r="J41" s="43">
        <f t="shared" si="0"/>
        <v>11564.289999999999</v>
      </c>
    </row>
    <row r="42" spans="1:10" x14ac:dyDescent="0.25">
      <c r="A42" s="74" t="s">
        <v>114</v>
      </c>
      <c r="B42" s="43">
        <f>AUTOMERCADO!AH54</f>
        <v>125.5</v>
      </c>
      <c r="C42" s="43">
        <f>MODELO!AH54</f>
        <v>38.92</v>
      </c>
      <c r="D42" s="43">
        <f>EXQUISITECES!AH54</f>
        <v>0</v>
      </c>
      <c r="E42" s="43">
        <f>HOYADA!AH54</f>
        <v>17.21</v>
      </c>
      <c r="F42" s="43">
        <f>FARMASTOP!AH54</f>
        <v>52.24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233.87000000000003</v>
      </c>
    </row>
    <row r="43" spans="1:10" x14ac:dyDescent="0.25">
      <c r="A43" s="74" t="s">
        <v>52</v>
      </c>
      <c r="B43" s="43">
        <f>AUTOMERCADO!AH55</f>
        <v>2239.06</v>
      </c>
      <c r="C43" s="43">
        <f>MODELO!AH55</f>
        <v>180.45000000000002</v>
      </c>
      <c r="D43" s="43">
        <f>EXQUISITECES!AH55</f>
        <v>63.43</v>
      </c>
      <c r="E43" s="43">
        <f>HOYADA!AH55</f>
        <v>161.60999999999999</v>
      </c>
      <c r="F43" s="43">
        <f>FARMASTOP!AH55</f>
        <v>12</v>
      </c>
      <c r="G43" s="43">
        <f>BOCAS!AH55</f>
        <v>15.37</v>
      </c>
      <c r="H43" s="43">
        <f>LAGUNETICA!AH55</f>
        <v>0</v>
      </c>
      <c r="I43" s="43">
        <f>SANANTONIO!AH55</f>
        <v>0</v>
      </c>
      <c r="J43" s="43">
        <f t="shared" si="0"/>
        <v>2671.9199999999996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103.3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103.3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64540.781999999992</v>
      </c>
      <c r="C52" s="75">
        <f>MODELO!AH64</f>
        <v>25894.076099999995</v>
      </c>
      <c r="D52" s="75">
        <f>EXQUISITECES!AH64</f>
        <v>11182.429999999998</v>
      </c>
      <c r="E52" s="75">
        <f>HOYADA!AH64</f>
        <v>10701.114000000001</v>
      </c>
      <c r="F52" s="75">
        <f>FARMASTOP!AH64</f>
        <v>2743.1525000000001</v>
      </c>
      <c r="G52" s="75">
        <f>BOCAS!AH64</f>
        <v>1117.6600000000001</v>
      </c>
      <c r="H52" s="75">
        <f>LAGUNETICA!AH64</f>
        <v>16976.43</v>
      </c>
      <c r="I52" s="75">
        <f>SANANTONIO!AH64</f>
        <v>0</v>
      </c>
      <c r="J52" s="75">
        <f t="shared" si="0"/>
        <v>133155.64459999997</v>
      </c>
    </row>
    <row r="53" spans="1:10" x14ac:dyDescent="0.25">
      <c r="A53" s="56" t="s">
        <v>3</v>
      </c>
      <c r="B53" s="43">
        <f>B2</f>
        <v>64261.259999999995</v>
      </c>
      <c r="C53" s="43">
        <f t="shared" ref="C53:I53" si="1">C2</f>
        <v>25801.86</v>
      </c>
      <c r="D53" s="43">
        <f t="shared" si="1"/>
        <v>11171.46</v>
      </c>
      <c r="E53" s="43">
        <f t="shared" si="1"/>
        <v>10690.760000000002</v>
      </c>
      <c r="F53" s="43">
        <f t="shared" si="1"/>
        <v>2729.39</v>
      </c>
      <c r="G53" s="43">
        <f t="shared" si="1"/>
        <v>1117.71</v>
      </c>
      <c r="H53" s="43">
        <f t="shared" si="1"/>
        <v>16993.150000000001</v>
      </c>
      <c r="I53" s="43">
        <f t="shared" si="1"/>
        <v>0</v>
      </c>
      <c r="J53" s="43">
        <f>J2</f>
        <v>132765.59</v>
      </c>
    </row>
    <row r="54" spans="1:10" x14ac:dyDescent="0.25">
      <c r="A54" s="58" t="s">
        <v>95</v>
      </c>
      <c r="B54" s="43">
        <f>+B52-B53</f>
        <v>279.52199999999721</v>
      </c>
      <c r="C54" s="43">
        <f t="shared" ref="C54:I54" si="2">+C52-C53</f>
        <v>92.216099999994185</v>
      </c>
      <c r="D54" s="43">
        <f t="shared" si="2"/>
        <v>10.969999999999345</v>
      </c>
      <c r="E54" s="43">
        <f t="shared" si="2"/>
        <v>10.35399999999936</v>
      </c>
      <c r="F54" s="43">
        <f t="shared" si="2"/>
        <v>13.762500000000273</v>
      </c>
      <c r="G54" s="43">
        <f t="shared" si="2"/>
        <v>-4.9999999999954525E-2</v>
      </c>
      <c r="H54" s="43">
        <f t="shared" si="2"/>
        <v>-16.720000000001164</v>
      </c>
      <c r="I54" s="43">
        <f t="shared" si="2"/>
        <v>0</v>
      </c>
      <c r="J54" s="43">
        <f>+J52-J53</f>
        <v>390.05459999997402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41" sqref="AI4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>
        <v>5.8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5386.16</v>
      </c>
      <c r="C12" s="26">
        <v>2688.25</v>
      </c>
      <c r="D12" s="26">
        <v>4342.34</v>
      </c>
      <c r="E12" s="26">
        <v>4932.55</v>
      </c>
      <c r="F12" s="26">
        <v>1990.43</v>
      </c>
      <c r="G12" s="26">
        <v>3223.37</v>
      </c>
      <c r="H12" s="26">
        <v>207.56</v>
      </c>
      <c r="I12" s="26">
        <v>5136.58</v>
      </c>
      <c r="J12" s="26">
        <v>7153.83</v>
      </c>
      <c r="K12" s="26">
        <v>4697.92</v>
      </c>
      <c r="L12" s="26">
        <v>7575.57</v>
      </c>
      <c r="M12" s="26">
        <v>5375.99</v>
      </c>
      <c r="N12" s="26">
        <v>4877.32</v>
      </c>
      <c r="O12" s="26">
        <v>5865</v>
      </c>
      <c r="P12" s="26">
        <v>652.30999999999995</v>
      </c>
      <c r="Q12" s="26">
        <v>156.08000000000001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64261.259999999995</v>
      </c>
      <c r="AI12" s="26">
        <v>63461.03</v>
      </c>
      <c r="AJ12" s="69">
        <f>+AI12-AH12</f>
        <v>-800.22999999999593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11.5</v>
      </c>
      <c r="C15" s="23"/>
      <c r="D15" s="23"/>
      <c r="E15" s="23"/>
      <c r="F15" s="23"/>
      <c r="G15" s="23">
        <v>20</v>
      </c>
      <c r="H15" s="23"/>
      <c r="I15" s="23">
        <v>67.5</v>
      </c>
      <c r="J15" s="23">
        <v>110</v>
      </c>
      <c r="K15" s="23">
        <v>77.5</v>
      </c>
      <c r="L15" s="23"/>
      <c r="M15" s="23">
        <v>112</v>
      </c>
      <c r="N15" s="23"/>
      <c r="O15" s="23">
        <v>165.5</v>
      </c>
      <c r="P15" s="23">
        <v>97</v>
      </c>
      <c r="Q15" s="23">
        <v>15.5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676.5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45</v>
      </c>
      <c r="J16" s="31">
        <v>193</v>
      </c>
      <c r="K16" s="31">
        <v>7</v>
      </c>
      <c r="L16" s="31">
        <v>372</v>
      </c>
      <c r="M16" s="31">
        <v>58</v>
      </c>
      <c r="N16" s="31">
        <v>73</v>
      </c>
      <c r="O16" s="31"/>
      <c r="P16" s="31">
        <v>11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248.85000000000002</v>
      </c>
      <c r="J17" s="22">
        <f t="shared" si="2"/>
        <v>1067.29</v>
      </c>
      <c r="K17" s="22">
        <f t="shared" si="2"/>
        <v>38.71</v>
      </c>
      <c r="L17" s="22">
        <f t="shared" si="2"/>
        <v>2057.1600000000003</v>
      </c>
      <c r="M17" s="22">
        <f t="shared" ref="M17:R17" si="3">M16*$B$8</f>
        <v>320.74</v>
      </c>
      <c r="N17" s="22">
        <f t="shared" si="3"/>
        <v>403.69</v>
      </c>
      <c r="O17" s="22">
        <f t="shared" si="3"/>
        <v>0</v>
      </c>
      <c r="P17" s="22">
        <f t="shared" si="3"/>
        <v>60.830000000000005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4197.2699999999995</v>
      </c>
    </row>
    <row r="18" spans="1:36" s="32" customFormat="1" x14ac:dyDescent="0.25">
      <c r="A18" s="30" t="s">
        <v>23</v>
      </c>
      <c r="B18" s="33">
        <v>265</v>
      </c>
      <c r="C18" s="33">
        <v>116</v>
      </c>
      <c r="D18" s="33">
        <v>285</v>
      </c>
      <c r="E18" s="33">
        <v>437</v>
      </c>
      <c r="F18" s="33">
        <v>287</v>
      </c>
      <c r="G18" s="33"/>
      <c r="H18" s="33"/>
      <c r="I18" s="33">
        <v>312</v>
      </c>
      <c r="J18" s="33">
        <v>251</v>
      </c>
      <c r="K18" s="33">
        <v>389</v>
      </c>
      <c r="L18" s="33">
        <v>293</v>
      </c>
      <c r="M18" s="33">
        <v>368</v>
      </c>
      <c r="N18" s="33">
        <v>395</v>
      </c>
      <c r="O18" s="33"/>
      <c r="P18" s="33">
        <v>15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3413</v>
      </c>
      <c r="AJ18" s="70"/>
    </row>
    <row r="19" spans="1:36" s="47" customFormat="1" x14ac:dyDescent="0.25">
      <c r="A19" s="46" t="s">
        <v>27</v>
      </c>
      <c r="B19" s="22">
        <f>B18*$B$9</f>
        <v>1460.1499999999999</v>
      </c>
      <c r="C19" s="22">
        <f t="shared" ref="C19:L19" si="5">C18*$B$9</f>
        <v>639.16</v>
      </c>
      <c r="D19" s="22">
        <f t="shared" si="5"/>
        <v>1570.35</v>
      </c>
      <c r="E19" s="22">
        <f t="shared" si="5"/>
        <v>2407.87</v>
      </c>
      <c r="F19" s="22">
        <f t="shared" si="5"/>
        <v>1581.37</v>
      </c>
      <c r="G19" s="22">
        <f t="shared" si="5"/>
        <v>0</v>
      </c>
      <c r="H19" s="22">
        <f t="shared" si="5"/>
        <v>0</v>
      </c>
      <c r="I19" s="22">
        <f t="shared" si="5"/>
        <v>1719.12</v>
      </c>
      <c r="J19" s="22">
        <f t="shared" si="5"/>
        <v>1383.01</v>
      </c>
      <c r="K19" s="22">
        <f t="shared" si="5"/>
        <v>2143.39</v>
      </c>
      <c r="L19" s="22">
        <f t="shared" si="5"/>
        <v>1614.4299999999998</v>
      </c>
      <c r="M19" s="22">
        <f t="shared" ref="M19:R19" si="6">M18*$B$9</f>
        <v>2027.6799999999998</v>
      </c>
      <c r="N19" s="22">
        <f t="shared" si="6"/>
        <v>2176.4499999999998</v>
      </c>
      <c r="O19" s="22">
        <f t="shared" si="6"/>
        <v>0</v>
      </c>
      <c r="P19" s="22">
        <f t="shared" si="6"/>
        <v>82.649999999999991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18805.63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265</v>
      </c>
      <c r="C22" s="20">
        <f t="shared" ref="C22:L22" si="11">+C16+C18+C20</f>
        <v>116</v>
      </c>
      <c r="D22" s="20">
        <f t="shared" si="11"/>
        <v>285</v>
      </c>
      <c r="E22" s="20">
        <f t="shared" si="11"/>
        <v>437</v>
      </c>
      <c r="F22" s="20">
        <f t="shared" si="11"/>
        <v>287</v>
      </c>
      <c r="G22" s="20">
        <f t="shared" si="11"/>
        <v>0</v>
      </c>
      <c r="H22" s="20">
        <f t="shared" si="11"/>
        <v>0</v>
      </c>
      <c r="I22" s="20">
        <f t="shared" si="11"/>
        <v>357</v>
      </c>
      <c r="J22" s="20">
        <f t="shared" si="11"/>
        <v>444</v>
      </c>
      <c r="K22" s="20">
        <f t="shared" si="11"/>
        <v>396</v>
      </c>
      <c r="L22" s="20">
        <f t="shared" si="11"/>
        <v>665</v>
      </c>
      <c r="M22" s="20">
        <f t="shared" ref="M22:S22" si="12">+M16+M18+M20</f>
        <v>426</v>
      </c>
      <c r="N22" s="20">
        <f t="shared" si="12"/>
        <v>468</v>
      </c>
      <c r="O22" s="20">
        <f t="shared" si="12"/>
        <v>0</v>
      </c>
      <c r="P22" s="20">
        <f t="shared" si="12"/>
        <v>26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4172</v>
      </c>
    </row>
    <row r="23" spans="1:36" s="47" customFormat="1" x14ac:dyDescent="0.25">
      <c r="A23" s="48" t="s">
        <v>26</v>
      </c>
      <c r="B23" s="19">
        <f>+B17+B19+B21</f>
        <v>1460.1499999999999</v>
      </c>
      <c r="C23" s="19">
        <f t="shared" ref="C23:L23" si="14">+C17+C19+C21</f>
        <v>639.16</v>
      </c>
      <c r="D23" s="19">
        <f t="shared" si="14"/>
        <v>1570.35</v>
      </c>
      <c r="E23" s="19">
        <f t="shared" si="14"/>
        <v>2407.87</v>
      </c>
      <c r="F23" s="19">
        <f t="shared" si="14"/>
        <v>1581.37</v>
      </c>
      <c r="G23" s="19">
        <f t="shared" si="14"/>
        <v>0</v>
      </c>
      <c r="H23" s="19">
        <f t="shared" si="14"/>
        <v>0</v>
      </c>
      <c r="I23" s="19">
        <f t="shared" si="14"/>
        <v>1967.9699999999998</v>
      </c>
      <c r="J23" s="19">
        <f t="shared" si="14"/>
        <v>2450.3000000000002</v>
      </c>
      <c r="K23" s="19">
        <f t="shared" si="14"/>
        <v>2182.1</v>
      </c>
      <c r="L23" s="19">
        <f t="shared" si="14"/>
        <v>3671.59</v>
      </c>
      <c r="M23" s="19">
        <f t="shared" ref="M23:S23" si="15">+M17+M19+M21</f>
        <v>2348.42</v>
      </c>
      <c r="N23" s="19">
        <f t="shared" si="15"/>
        <v>2580.14</v>
      </c>
      <c r="O23" s="19">
        <f t="shared" si="15"/>
        <v>0</v>
      </c>
      <c r="P23" s="19">
        <f t="shared" si="15"/>
        <v>143.47999999999999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23002.899999999998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>
        <v>21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21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121.8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121.8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21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121.8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121.8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>
        <v>160.63999999999999</v>
      </c>
      <c r="C34" s="38">
        <v>72</v>
      </c>
      <c r="D34" s="38">
        <v>48</v>
      </c>
      <c r="E34" s="38">
        <v>94.6</v>
      </c>
      <c r="F34" s="38">
        <v>44.27</v>
      </c>
      <c r="G34" s="38"/>
      <c r="H34" s="38"/>
      <c r="I34" s="38">
        <v>50.78</v>
      </c>
      <c r="J34" s="38">
        <v>70.09</v>
      </c>
      <c r="K34" s="38">
        <v>112.07</v>
      </c>
      <c r="L34" s="38">
        <v>70.23</v>
      </c>
      <c r="M34" s="38"/>
      <c r="N34" s="38">
        <v>15.06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737.74</v>
      </c>
    </row>
    <row r="35" spans="1:34" s="47" customFormat="1" x14ac:dyDescent="0.25">
      <c r="A35" s="46" t="s">
        <v>35</v>
      </c>
      <c r="B35" s="22">
        <f>B34*$B$9</f>
        <v>885.12639999999988</v>
      </c>
      <c r="C35" s="22">
        <f t="shared" ref="C35:L35" si="33">C34*$B$9</f>
        <v>396.71999999999997</v>
      </c>
      <c r="D35" s="22">
        <f t="shared" si="33"/>
        <v>264.48</v>
      </c>
      <c r="E35" s="22">
        <f t="shared" si="33"/>
        <v>521.24599999999998</v>
      </c>
      <c r="F35" s="22">
        <f t="shared" si="33"/>
        <v>243.92770000000002</v>
      </c>
      <c r="G35" s="22">
        <f t="shared" si="33"/>
        <v>0</v>
      </c>
      <c r="H35" s="22">
        <f t="shared" si="33"/>
        <v>0</v>
      </c>
      <c r="I35" s="22">
        <f t="shared" si="33"/>
        <v>279.7978</v>
      </c>
      <c r="J35" s="22">
        <f t="shared" si="33"/>
        <v>386.19589999999999</v>
      </c>
      <c r="K35" s="22">
        <f t="shared" si="33"/>
        <v>617.50569999999993</v>
      </c>
      <c r="L35" s="22">
        <f t="shared" si="33"/>
        <v>386.96730000000002</v>
      </c>
      <c r="M35" s="22">
        <f t="shared" ref="M35:R35" si="34">M34*$B$9</f>
        <v>0</v>
      </c>
      <c r="N35" s="22">
        <f t="shared" si="34"/>
        <v>82.980599999999995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4064.9474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160.63999999999999</v>
      </c>
      <c r="C38" s="20">
        <f t="shared" ref="C38:L38" si="39">+C32+C34+C36</f>
        <v>72</v>
      </c>
      <c r="D38" s="20">
        <f t="shared" si="39"/>
        <v>48</v>
      </c>
      <c r="E38" s="20">
        <f t="shared" si="39"/>
        <v>94.6</v>
      </c>
      <c r="F38" s="20">
        <f t="shared" si="39"/>
        <v>44.27</v>
      </c>
      <c r="G38" s="20">
        <f t="shared" si="39"/>
        <v>0</v>
      </c>
      <c r="H38" s="20">
        <f t="shared" si="39"/>
        <v>0</v>
      </c>
      <c r="I38" s="20">
        <f t="shared" si="39"/>
        <v>50.78</v>
      </c>
      <c r="J38" s="20">
        <f t="shared" si="39"/>
        <v>70.09</v>
      </c>
      <c r="K38" s="20">
        <f t="shared" si="39"/>
        <v>112.07</v>
      </c>
      <c r="L38" s="20">
        <f t="shared" si="39"/>
        <v>70.23</v>
      </c>
      <c r="M38" s="20">
        <f t="shared" ref="M38:S38" si="40">+M32+M34+M36</f>
        <v>0</v>
      </c>
      <c r="N38" s="20">
        <f t="shared" si="40"/>
        <v>15.06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737.74</v>
      </c>
    </row>
    <row r="39" spans="1:34" s="47" customFormat="1" x14ac:dyDescent="0.25">
      <c r="A39" s="48" t="s">
        <v>42</v>
      </c>
      <c r="B39" s="19">
        <f>+B33+B35+B37</f>
        <v>885.12639999999988</v>
      </c>
      <c r="C39" s="19">
        <f t="shared" ref="C39:L39" si="42">+C33+C35+C37</f>
        <v>396.71999999999997</v>
      </c>
      <c r="D39" s="19">
        <f t="shared" si="42"/>
        <v>264.48</v>
      </c>
      <c r="E39" s="19">
        <f t="shared" si="42"/>
        <v>521.24599999999998</v>
      </c>
      <c r="F39" s="19">
        <f t="shared" si="42"/>
        <v>243.92770000000002</v>
      </c>
      <c r="G39" s="19">
        <f t="shared" si="42"/>
        <v>0</v>
      </c>
      <c r="H39" s="19">
        <f t="shared" si="42"/>
        <v>0</v>
      </c>
      <c r="I39" s="19">
        <f t="shared" si="42"/>
        <v>279.7978</v>
      </c>
      <c r="J39" s="19">
        <f t="shared" si="42"/>
        <v>386.19589999999999</v>
      </c>
      <c r="K39" s="19">
        <f t="shared" si="42"/>
        <v>617.50569999999993</v>
      </c>
      <c r="L39" s="19">
        <f t="shared" si="42"/>
        <v>386.96730000000002</v>
      </c>
      <c r="M39" s="19">
        <f t="shared" ref="M39:S39" si="43">+M33+M35+M37</f>
        <v>0</v>
      </c>
      <c r="N39" s="19">
        <f t="shared" si="43"/>
        <v>82.980599999999995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4064.9474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121.96</v>
      </c>
      <c r="C42" s="38"/>
      <c r="D42" s="38"/>
      <c r="E42" s="38"/>
      <c r="F42" s="38"/>
      <c r="G42" s="38"/>
      <c r="H42" s="38"/>
      <c r="I42" s="38"/>
      <c r="J42" s="38"/>
      <c r="K42" s="38">
        <v>29.56</v>
      </c>
      <c r="L42" s="38">
        <v>16.940000000000001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168.45999999999998</v>
      </c>
    </row>
    <row r="43" spans="1:34" s="47" customFormat="1" x14ac:dyDescent="0.25">
      <c r="A43" s="46" t="s">
        <v>44</v>
      </c>
      <c r="B43" s="22">
        <f>B42*$B$9</f>
        <v>671.99959999999999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162.87559999999999</v>
      </c>
      <c r="L43" s="22">
        <f t="shared" si="48"/>
        <v>93.339399999999998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928.2145999999999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121.96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29.56</v>
      </c>
      <c r="L46" s="20">
        <f t="shared" si="54"/>
        <v>16.940000000000001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168.45999999999998</v>
      </c>
    </row>
    <row r="47" spans="1:34" s="47" customFormat="1" x14ac:dyDescent="0.25">
      <c r="A47" s="48" t="s">
        <v>48</v>
      </c>
      <c r="B47" s="19">
        <f>+B41+B43+B45</f>
        <v>671.99959999999999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162.87559999999999</v>
      </c>
      <c r="L47" s="19">
        <f t="shared" si="57"/>
        <v>93.339399999999998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928.2145999999999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2206.63</v>
      </c>
      <c r="C49" s="44">
        <v>1624.86</v>
      </c>
      <c r="D49" s="44">
        <v>1799.43</v>
      </c>
      <c r="E49" s="44">
        <v>1894.51</v>
      </c>
      <c r="F49" s="44">
        <v>204.08</v>
      </c>
      <c r="G49" s="44">
        <v>3156.18</v>
      </c>
      <c r="H49" s="44">
        <v>207.56</v>
      </c>
      <c r="I49" s="44">
        <v>1776.76</v>
      </c>
      <c r="J49" s="44">
        <v>2759.43</v>
      </c>
      <c r="K49" s="44">
        <v>583.72</v>
      </c>
      <c r="L49" s="44">
        <v>2887.43</v>
      </c>
      <c r="M49" s="45">
        <v>2889.4</v>
      </c>
      <c r="N49" s="45">
        <v>2186.86</v>
      </c>
      <c r="O49" s="45">
        <v>4426.79</v>
      </c>
      <c r="P49" s="45">
        <v>366.62</v>
      </c>
      <c r="Q49" s="45">
        <v>140.74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29111.000000000004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152.91999999999999</v>
      </c>
      <c r="C53" s="44">
        <v>72.47</v>
      </c>
      <c r="D53" s="44">
        <v>349.17</v>
      </c>
      <c r="E53" s="44">
        <v>173.97</v>
      </c>
      <c r="F53" s="44"/>
      <c r="G53" s="44"/>
      <c r="H53" s="44"/>
      <c r="I53" s="44">
        <v>1051.94</v>
      </c>
      <c r="J53" s="44">
        <v>856.52</v>
      </c>
      <c r="K53" s="44">
        <v>1075.28</v>
      </c>
      <c r="L53" s="44">
        <v>481.74</v>
      </c>
      <c r="M53" s="45"/>
      <c r="N53" s="45"/>
      <c r="O53" s="45"/>
      <c r="P53" s="45">
        <v>56.85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4270.8599999999997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27.67</v>
      </c>
      <c r="N54" s="45"/>
      <c r="O54" s="45">
        <v>97.83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125.5</v>
      </c>
    </row>
    <row r="55" spans="1:34" x14ac:dyDescent="0.25">
      <c r="A55" s="17" t="s">
        <v>52</v>
      </c>
      <c r="B55" s="44">
        <v>1.79</v>
      </c>
      <c r="C55" s="44"/>
      <c r="D55" s="44">
        <v>253.27</v>
      </c>
      <c r="E55" s="44"/>
      <c r="F55" s="44"/>
      <c r="G55" s="44">
        <v>47.77</v>
      </c>
      <c r="H55" s="44"/>
      <c r="I55" s="44"/>
      <c r="J55" s="44">
        <v>635.25</v>
      </c>
      <c r="K55" s="44"/>
      <c r="L55" s="44">
        <v>77.73</v>
      </c>
      <c r="M55" s="45"/>
      <c r="N55" s="45">
        <v>48.92</v>
      </c>
      <c r="O55" s="45">
        <v>1174.33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2239.06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5390.116</v>
      </c>
      <c r="C64" s="53">
        <f t="shared" ref="C64:AG64" si="61">+C15+C23+C31+C39+C47+C48+C49+C50+C51+C52+C53+C54+C55+C56+C57+C58+C59+C60+C61+C62+C63</f>
        <v>2733.2099999999996</v>
      </c>
      <c r="D64" s="53">
        <f t="shared" si="61"/>
        <v>4358.5</v>
      </c>
      <c r="E64" s="53">
        <f t="shared" si="61"/>
        <v>4997.5960000000005</v>
      </c>
      <c r="F64" s="53">
        <f t="shared" si="61"/>
        <v>2029.3776999999998</v>
      </c>
      <c r="G64" s="53">
        <f t="shared" si="61"/>
        <v>3223.95</v>
      </c>
      <c r="H64" s="53">
        <f t="shared" si="61"/>
        <v>207.56</v>
      </c>
      <c r="I64" s="53">
        <f t="shared" si="61"/>
        <v>5143.9678000000004</v>
      </c>
      <c r="J64" s="53">
        <f t="shared" si="61"/>
        <v>7197.6959000000006</v>
      </c>
      <c r="K64" s="53">
        <f t="shared" si="61"/>
        <v>4698.9812999999995</v>
      </c>
      <c r="L64" s="53">
        <f t="shared" si="61"/>
        <v>7598.796699999999</v>
      </c>
      <c r="M64" s="53">
        <f t="shared" si="61"/>
        <v>5377.49</v>
      </c>
      <c r="N64" s="53">
        <f t="shared" si="61"/>
        <v>4898.9005999999999</v>
      </c>
      <c r="O64" s="53">
        <f t="shared" si="61"/>
        <v>5864.45</v>
      </c>
      <c r="P64" s="53">
        <f t="shared" si="61"/>
        <v>663.95</v>
      </c>
      <c r="Q64" s="53">
        <f t="shared" si="61"/>
        <v>156.24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64540.781999999992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8 D</v>
      </c>
      <c r="H66" s="55" t="str">
        <f t="shared" si="62"/>
        <v>CAJA 9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5386.16</v>
      </c>
      <c r="C67" s="57">
        <f t="shared" ref="C67:L67" si="63">C12</f>
        <v>2688.25</v>
      </c>
      <c r="D67" s="57">
        <f t="shared" si="63"/>
        <v>4342.34</v>
      </c>
      <c r="E67" s="57">
        <f t="shared" si="63"/>
        <v>4932.55</v>
      </c>
      <c r="F67" s="57">
        <f t="shared" si="63"/>
        <v>1990.43</v>
      </c>
      <c r="G67" s="57">
        <f t="shared" si="63"/>
        <v>3223.37</v>
      </c>
      <c r="H67" s="57">
        <f t="shared" si="63"/>
        <v>207.56</v>
      </c>
      <c r="I67" s="57">
        <f t="shared" si="63"/>
        <v>5136.58</v>
      </c>
      <c r="J67" s="57">
        <f t="shared" si="63"/>
        <v>7153.83</v>
      </c>
      <c r="K67" s="57">
        <f t="shared" si="63"/>
        <v>4697.92</v>
      </c>
      <c r="L67" s="57">
        <f t="shared" si="63"/>
        <v>7575.57</v>
      </c>
      <c r="M67" s="57">
        <f t="shared" ref="M67:AG67" si="64">M12</f>
        <v>5375.99</v>
      </c>
      <c r="N67" s="57">
        <f t="shared" si="64"/>
        <v>4877.32</v>
      </c>
      <c r="O67" s="57">
        <f t="shared" si="64"/>
        <v>5865</v>
      </c>
      <c r="P67" s="57">
        <f t="shared" si="64"/>
        <v>652.30999999999995</v>
      </c>
      <c r="Q67" s="57">
        <f t="shared" si="64"/>
        <v>156.08000000000001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64261.259999999995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5386.16</v>
      </c>
      <c r="C69" s="59">
        <f t="shared" ref="C69:L69" si="67">+C67+C68</f>
        <v>2688.25</v>
      </c>
      <c r="D69" s="59">
        <f t="shared" si="67"/>
        <v>4342.34</v>
      </c>
      <c r="E69" s="59">
        <f t="shared" si="67"/>
        <v>4932.55</v>
      </c>
      <c r="F69" s="59">
        <f t="shared" si="67"/>
        <v>1990.43</v>
      </c>
      <c r="G69" s="59">
        <f t="shared" si="67"/>
        <v>3223.37</v>
      </c>
      <c r="H69" s="59">
        <f t="shared" si="67"/>
        <v>207.56</v>
      </c>
      <c r="I69" s="59">
        <f t="shared" si="67"/>
        <v>5136.58</v>
      </c>
      <c r="J69" s="59">
        <f t="shared" si="67"/>
        <v>7153.83</v>
      </c>
      <c r="K69" s="59">
        <f t="shared" si="67"/>
        <v>4697.92</v>
      </c>
      <c r="L69" s="59">
        <f t="shared" si="67"/>
        <v>7575.57</v>
      </c>
      <c r="M69" s="59">
        <f t="shared" ref="M69:AG69" si="68">+M67+M68</f>
        <v>5375.99</v>
      </c>
      <c r="N69" s="59">
        <f t="shared" si="68"/>
        <v>4877.32</v>
      </c>
      <c r="O69" s="59">
        <f t="shared" si="68"/>
        <v>5865</v>
      </c>
      <c r="P69" s="59">
        <f t="shared" si="68"/>
        <v>652.30999999999995</v>
      </c>
      <c r="Q69" s="59">
        <f t="shared" si="68"/>
        <v>156.08000000000001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64261.259999999995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3.956000000000131</v>
      </c>
      <c r="C70" s="57">
        <f t="shared" si="69"/>
        <v>44.959999999999582</v>
      </c>
      <c r="D70" s="57">
        <f t="shared" si="69"/>
        <v>16.159999999999854</v>
      </c>
      <c r="E70" s="57">
        <f t="shared" si="69"/>
        <v>65.046000000000276</v>
      </c>
      <c r="F70" s="57">
        <f t="shared" si="69"/>
        <v>38.947699999999713</v>
      </c>
      <c r="G70" s="57">
        <f t="shared" si="69"/>
        <v>0.57999999999992724</v>
      </c>
      <c r="H70" s="57">
        <f t="shared" si="69"/>
        <v>0</v>
      </c>
      <c r="I70" s="57">
        <f t="shared" si="69"/>
        <v>7.3878000000004249</v>
      </c>
      <c r="J70" s="57">
        <f t="shared" si="69"/>
        <v>43.865900000000693</v>
      </c>
      <c r="K70" s="57">
        <f t="shared" si="69"/>
        <v>1.0612999999993917</v>
      </c>
      <c r="L70" s="57">
        <f t="shared" si="69"/>
        <v>23.226699999999255</v>
      </c>
      <c r="M70" s="57">
        <f t="shared" ref="M70:AG70" si="70">+M64-M69</f>
        <v>1.5</v>
      </c>
      <c r="N70" s="57">
        <f t="shared" si="70"/>
        <v>21.580600000000231</v>
      </c>
      <c r="O70" s="57">
        <f t="shared" si="70"/>
        <v>-0.5500000000001819</v>
      </c>
      <c r="P70" s="57">
        <f t="shared" si="70"/>
        <v>11.6400000000001</v>
      </c>
      <c r="Q70" s="57">
        <f t="shared" si="70"/>
        <v>0.15999999999999659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279.52199999999937</v>
      </c>
    </row>
    <row r="71" spans="1:34" ht="101.25" customHeight="1" x14ac:dyDescent="0.25">
      <c r="A71" s="77" t="s">
        <v>96</v>
      </c>
      <c r="B71" s="14"/>
      <c r="C71" s="14" t="s">
        <v>125</v>
      </c>
      <c r="D71" s="14" t="s">
        <v>126</v>
      </c>
      <c r="E71" s="14" t="s">
        <v>127</v>
      </c>
      <c r="F71" s="14" t="s">
        <v>128</v>
      </c>
      <c r="G71" s="14"/>
      <c r="H71" s="14"/>
      <c r="I71" s="14"/>
      <c r="J71" s="14" t="s">
        <v>129</v>
      </c>
      <c r="K71" s="14"/>
      <c r="L71" s="14" t="s">
        <v>130</v>
      </c>
      <c r="M71" s="29"/>
      <c r="N71" s="29" t="s">
        <v>131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59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2308.1799999999998</v>
      </c>
      <c r="C12" s="26">
        <v>2425.1</v>
      </c>
      <c r="D12" s="26">
        <v>124.07</v>
      </c>
      <c r="E12" s="26">
        <v>406.44</v>
      </c>
      <c r="F12" s="26">
        <v>1292.45</v>
      </c>
      <c r="G12" s="26">
        <v>1253.6099999999999</v>
      </c>
      <c r="H12" s="26">
        <v>3392.8</v>
      </c>
      <c r="I12" s="26">
        <v>2496.7399999999998</v>
      </c>
      <c r="J12" s="26">
        <v>4106.62</v>
      </c>
      <c r="K12" s="26">
        <v>1774.4</v>
      </c>
      <c r="L12" s="26">
        <v>1845.83</v>
      </c>
      <c r="M12" s="26">
        <v>1616.7</v>
      </c>
      <c r="N12" s="26">
        <v>2758.92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25801.86</v>
      </c>
      <c r="AI12" s="26">
        <v>25589.03</v>
      </c>
      <c r="AJ12" s="69">
        <f>+AI12-AH12</f>
        <v>-212.83000000000175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</v>
      </c>
      <c r="C15" s="23">
        <v>28.5</v>
      </c>
      <c r="D15" s="23">
        <v>9</v>
      </c>
      <c r="E15" s="23">
        <v>0</v>
      </c>
      <c r="F15" s="23">
        <v>99.5</v>
      </c>
      <c r="G15" s="23">
        <v>92</v>
      </c>
      <c r="H15" s="23">
        <v>205.5</v>
      </c>
      <c r="I15" s="23">
        <v>197</v>
      </c>
      <c r="J15" s="23">
        <v>16.5</v>
      </c>
      <c r="K15" s="23">
        <v>25.5</v>
      </c>
      <c r="L15" s="23">
        <v>190.5</v>
      </c>
      <c r="M15" s="23">
        <v>109.9</v>
      </c>
      <c r="N15" s="23">
        <v>99.5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1108.4000000000001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50</v>
      </c>
      <c r="I16" s="31">
        <v>78</v>
      </c>
      <c r="J16" s="31">
        <v>57</v>
      </c>
      <c r="K16" s="31">
        <v>15</v>
      </c>
      <c r="L16" s="31"/>
      <c r="M16" s="31">
        <v>73</v>
      </c>
      <c r="N16" s="31">
        <v>64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276.5</v>
      </c>
      <c r="I17" s="22">
        <f t="shared" si="2"/>
        <v>431.34000000000003</v>
      </c>
      <c r="J17" s="22">
        <f t="shared" si="2"/>
        <v>315.21000000000004</v>
      </c>
      <c r="K17" s="22">
        <f t="shared" si="2"/>
        <v>82.95</v>
      </c>
      <c r="L17" s="22">
        <f t="shared" si="2"/>
        <v>0</v>
      </c>
      <c r="M17" s="22">
        <f t="shared" si="2"/>
        <v>403.69</v>
      </c>
      <c r="N17" s="22">
        <f t="shared" si="2"/>
        <v>353.92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1863.6100000000001</v>
      </c>
    </row>
    <row r="18" spans="1:36" s="32" customFormat="1" x14ac:dyDescent="0.25">
      <c r="A18" s="30" t="s">
        <v>23</v>
      </c>
      <c r="B18" s="33">
        <v>140</v>
      </c>
      <c r="C18" s="33">
        <v>156</v>
      </c>
      <c r="D18" s="33">
        <v>19</v>
      </c>
      <c r="E18" s="33">
        <v>46</v>
      </c>
      <c r="F18" s="33">
        <v>63</v>
      </c>
      <c r="G18" s="33">
        <v>91</v>
      </c>
      <c r="H18" s="33">
        <v>153</v>
      </c>
      <c r="I18" s="33">
        <v>90</v>
      </c>
      <c r="J18" s="33">
        <v>154</v>
      </c>
      <c r="K18" s="33">
        <v>45</v>
      </c>
      <c r="L18" s="33"/>
      <c r="M18" s="33">
        <v>39</v>
      </c>
      <c r="N18" s="33">
        <v>98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1094</v>
      </c>
      <c r="AJ18" s="70"/>
    </row>
    <row r="19" spans="1:36" s="47" customFormat="1" x14ac:dyDescent="0.25">
      <c r="A19" s="46" t="s">
        <v>27</v>
      </c>
      <c r="B19" s="22">
        <f>B18*$B$9</f>
        <v>771.4</v>
      </c>
      <c r="C19" s="22">
        <f t="shared" ref="C19:AG19" si="3">C18*$B$9</f>
        <v>859.56</v>
      </c>
      <c r="D19" s="22">
        <f t="shared" si="3"/>
        <v>104.69</v>
      </c>
      <c r="E19" s="22">
        <f t="shared" si="3"/>
        <v>253.45999999999998</v>
      </c>
      <c r="F19" s="22">
        <f t="shared" si="3"/>
        <v>347.13</v>
      </c>
      <c r="G19" s="22">
        <f t="shared" si="3"/>
        <v>501.40999999999997</v>
      </c>
      <c r="H19" s="22">
        <f t="shared" si="3"/>
        <v>843.03</v>
      </c>
      <c r="I19" s="22">
        <f t="shared" si="3"/>
        <v>495.9</v>
      </c>
      <c r="J19" s="22">
        <f t="shared" si="3"/>
        <v>848.54</v>
      </c>
      <c r="K19" s="22">
        <f t="shared" si="3"/>
        <v>247.95</v>
      </c>
      <c r="L19" s="22">
        <f t="shared" si="3"/>
        <v>0</v>
      </c>
      <c r="M19" s="22">
        <f t="shared" si="3"/>
        <v>214.89</v>
      </c>
      <c r="N19" s="22">
        <f t="shared" si="3"/>
        <v>539.98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6027.9400000000005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156</v>
      </c>
      <c r="D22" s="20">
        <f t="shared" si="5"/>
        <v>19</v>
      </c>
      <c r="E22" s="20">
        <f t="shared" si="5"/>
        <v>46</v>
      </c>
      <c r="F22" s="20">
        <f t="shared" si="5"/>
        <v>63</v>
      </c>
      <c r="G22" s="20">
        <f t="shared" si="5"/>
        <v>91</v>
      </c>
      <c r="H22" s="20">
        <f t="shared" si="5"/>
        <v>203</v>
      </c>
      <c r="I22" s="20">
        <f t="shared" si="5"/>
        <v>168</v>
      </c>
      <c r="J22" s="20">
        <f t="shared" si="5"/>
        <v>211</v>
      </c>
      <c r="K22" s="20">
        <f t="shared" si="5"/>
        <v>60</v>
      </c>
      <c r="L22" s="20">
        <f t="shared" si="5"/>
        <v>0</v>
      </c>
      <c r="M22" s="20">
        <f t="shared" si="5"/>
        <v>112</v>
      </c>
      <c r="N22" s="20">
        <f t="shared" si="5"/>
        <v>162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1431</v>
      </c>
    </row>
    <row r="23" spans="1:36" s="47" customFormat="1" x14ac:dyDescent="0.25">
      <c r="A23" s="48" t="s">
        <v>26</v>
      </c>
      <c r="B23" s="19">
        <f>+B17+B19+B21</f>
        <v>771.4</v>
      </c>
      <c r="C23" s="19">
        <f t="shared" si="5"/>
        <v>859.56</v>
      </c>
      <c r="D23" s="19">
        <f t="shared" si="5"/>
        <v>104.69</v>
      </c>
      <c r="E23" s="19">
        <f t="shared" si="5"/>
        <v>253.45999999999998</v>
      </c>
      <c r="F23" s="19">
        <f t="shared" si="5"/>
        <v>347.13</v>
      </c>
      <c r="G23" s="19">
        <f t="shared" si="5"/>
        <v>501.40999999999997</v>
      </c>
      <c r="H23" s="19">
        <f t="shared" si="5"/>
        <v>1119.53</v>
      </c>
      <c r="I23" s="19">
        <f t="shared" si="5"/>
        <v>927.24</v>
      </c>
      <c r="J23" s="19">
        <f t="shared" si="5"/>
        <v>1163.75</v>
      </c>
      <c r="K23" s="19">
        <f t="shared" si="5"/>
        <v>330.9</v>
      </c>
      <c r="L23" s="19">
        <f t="shared" si="5"/>
        <v>0</v>
      </c>
      <c r="M23" s="19">
        <f t="shared" si="5"/>
        <v>618.57999999999993</v>
      </c>
      <c r="N23" s="19">
        <f t="shared" si="5"/>
        <v>893.90000000000009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7891.5499999999993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4.43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24.497899999999998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24.497899999999998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>
        <v>9.82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9.82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54.108199999999997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54.108199999999997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9.82</v>
      </c>
      <c r="J46" s="20">
        <f t="shared" si="19"/>
        <v>4.43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54.108199999999997</v>
      </c>
      <c r="J47" s="19">
        <f t="shared" si="19"/>
        <v>24.497899999999998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78.606099999999998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1300.25</v>
      </c>
      <c r="C49" s="44">
        <v>1116.58</v>
      </c>
      <c r="D49" s="44">
        <v>2.23</v>
      </c>
      <c r="E49" s="44">
        <v>0</v>
      </c>
      <c r="F49" s="44">
        <v>861.25</v>
      </c>
      <c r="G49" s="44">
        <v>512.20000000000005</v>
      </c>
      <c r="H49" s="44">
        <v>1167.98</v>
      </c>
      <c r="I49" s="44">
        <v>526.08000000000004</v>
      </c>
      <c r="J49" s="44">
        <v>2403.4299999999998</v>
      </c>
      <c r="K49" s="44"/>
      <c r="L49" s="44">
        <v>1279.47</v>
      </c>
      <c r="M49" s="45">
        <v>867.95</v>
      </c>
      <c r="N49" s="45">
        <v>1395.3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11432.72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369.5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369.5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52.56</v>
      </c>
      <c r="D52" s="44"/>
      <c r="E52" s="44">
        <v>207.1</v>
      </c>
      <c r="F52" s="44"/>
      <c r="G52" s="44"/>
      <c r="H52" s="44">
        <v>314.77</v>
      </c>
      <c r="I52" s="44">
        <v>420.2</v>
      </c>
      <c r="J52" s="44"/>
      <c r="K52" s="44">
        <v>1090.3499999999999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2084.9799999999996</v>
      </c>
    </row>
    <row r="53" spans="1:34" x14ac:dyDescent="0.25">
      <c r="A53" s="17" t="s">
        <v>18</v>
      </c>
      <c r="B53" s="44">
        <v>202.53</v>
      </c>
      <c r="C53" s="44">
        <v>249.38</v>
      </c>
      <c r="D53" s="44">
        <v>0</v>
      </c>
      <c r="E53" s="44">
        <v>12.03</v>
      </c>
      <c r="F53" s="44">
        <v>0</v>
      </c>
      <c r="G53" s="44">
        <v>153.38</v>
      </c>
      <c r="H53" s="44">
        <v>585.48</v>
      </c>
      <c r="I53" s="44">
        <v>287.22000000000003</v>
      </c>
      <c r="J53" s="44">
        <v>492.71</v>
      </c>
      <c r="K53" s="44">
        <v>272.35000000000002</v>
      </c>
      <c r="L53" s="44"/>
      <c r="M53" s="45"/>
      <c r="N53" s="45">
        <v>350.57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2605.65</v>
      </c>
    </row>
    <row r="54" spans="1:34" x14ac:dyDescent="0.25">
      <c r="A54" s="17" t="s">
        <v>114</v>
      </c>
      <c r="B54" s="44"/>
      <c r="C54" s="44">
        <v>7.41</v>
      </c>
      <c r="D54" s="44"/>
      <c r="E54" s="44"/>
      <c r="F54" s="44"/>
      <c r="G54" s="44"/>
      <c r="H54" s="44"/>
      <c r="I54" s="44"/>
      <c r="J54" s="44"/>
      <c r="K54" s="44"/>
      <c r="L54" s="44"/>
      <c r="M54" s="45">
        <v>21.51</v>
      </c>
      <c r="N54" s="45">
        <v>10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38.92</v>
      </c>
    </row>
    <row r="55" spans="1:34" x14ac:dyDescent="0.25">
      <c r="A55" s="17" t="s">
        <v>52</v>
      </c>
      <c r="B55" s="44">
        <v>0</v>
      </c>
      <c r="C55" s="44">
        <v>112.59</v>
      </c>
      <c r="D55" s="44">
        <v>8.93</v>
      </c>
      <c r="E55" s="44">
        <v>0</v>
      </c>
      <c r="F55" s="44"/>
      <c r="G55" s="44"/>
      <c r="H55" s="44"/>
      <c r="I55" s="44">
        <v>38.869999999999997</v>
      </c>
      <c r="J55" s="44"/>
      <c r="K55" s="44"/>
      <c r="L55" s="44">
        <v>7.94</v>
      </c>
      <c r="M55" s="45"/>
      <c r="N55" s="45">
        <v>12.12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180.45000000000002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47.64</v>
      </c>
      <c r="J58" s="44"/>
      <c r="K58" s="44">
        <v>55.66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103.3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2309.1800000000003</v>
      </c>
      <c r="C64" s="53">
        <f t="shared" ref="C64:AG64" si="21">+C15+C23+C31+C39+C47+C48+C49+C50+C51+C52+C53+C54+C55+C56+C57+C58+C59+C60+C61+C62+C63</f>
        <v>2426.58</v>
      </c>
      <c r="D64" s="53">
        <f t="shared" si="21"/>
        <v>124.85</v>
      </c>
      <c r="E64" s="53">
        <f t="shared" si="21"/>
        <v>472.58999999999992</v>
      </c>
      <c r="F64" s="53">
        <f t="shared" si="21"/>
        <v>1307.8800000000001</v>
      </c>
      <c r="G64" s="53">
        <f t="shared" si="21"/>
        <v>1258.9900000000002</v>
      </c>
      <c r="H64" s="53">
        <f t="shared" si="21"/>
        <v>3393.26</v>
      </c>
      <c r="I64" s="53">
        <f t="shared" si="21"/>
        <v>2498.3581999999992</v>
      </c>
      <c r="J64" s="53">
        <f t="shared" si="21"/>
        <v>4100.8878999999997</v>
      </c>
      <c r="K64" s="53">
        <f t="shared" si="21"/>
        <v>1774.76</v>
      </c>
      <c r="L64" s="53">
        <f t="shared" si="21"/>
        <v>1847.41</v>
      </c>
      <c r="M64" s="53">
        <f t="shared" si="21"/>
        <v>1617.9399999999998</v>
      </c>
      <c r="N64" s="53">
        <f t="shared" si="21"/>
        <v>2761.39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25894.076099999995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D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2308.1799999999998</v>
      </c>
      <c r="C67" s="57">
        <f t="shared" ref="C67:L67" si="23">C12</f>
        <v>2425.1</v>
      </c>
      <c r="D67" s="57">
        <f t="shared" si="23"/>
        <v>124.07</v>
      </c>
      <c r="E67" s="57">
        <f t="shared" si="23"/>
        <v>406.44</v>
      </c>
      <c r="F67" s="57">
        <f t="shared" si="23"/>
        <v>1292.45</v>
      </c>
      <c r="G67" s="57">
        <f t="shared" si="23"/>
        <v>1253.6099999999999</v>
      </c>
      <c r="H67" s="57">
        <f t="shared" si="23"/>
        <v>3392.8</v>
      </c>
      <c r="I67" s="57">
        <f t="shared" si="23"/>
        <v>2496.7399999999998</v>
      </c>
      <c r="J67" s="57">
        <f t="shared" si="23"/>
        <v>4106.62</v>
      </c>
      <c r="K67" s="57">
        <f t="shared" si="23"/>
        <v>1774.4</v>
      </c>
      <c r="L67" s="57">
        <f t="shared" si="23"/>
        <v>1845.83</v>
      </c>
      <c r="M67" s="57">
        <f t="shared" si="22"/>
        <v>1616.7</v>
      </c>
      <c r="N67" s="57">
        <f t="shared" si="22"/>
        <v>2758.92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25801.86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2308.1799999999998</v>
      </c>
      <c r="C69" s="59">
        <f t="shared" ref="C69:AG69" si="25">+C67+C68</f>
        <v>2425.1</v>
      </c>
      <c r="D69" s="59">
        <f t="shared" si="25"/>
        <v>124.07</v>
      </c>
      <c r="E69" s="59">
        <f t="shared" si="25"/>
        <v>406.44</v>
      </c>
      <c r="F69" s="59">
        <f t="shared" si="25"/>
        <v>1292.45</v>
      </c>
      <c r="G69" s="59">
        <f t="shared" si="25"/>
        <v>1253.6099999999999</v>
      </c>
      <c r="H69" s="59">
        <f t="shared" si="25"/>
        <v>3392.8</v>
      </c>
      <c r="I69" s="59">
        <f t="shared" si="25"/>
        <v>2496.7399999999998</v>
      </c>
      <c r="J69" s="59">
        <f t="shared" si="25"/>
        <v>4106.62</v>
      </c>
      <c r="K69" s="59">
        <f t="shared" si="25"/>
        <v>1774.4</v>
      </c>
      <c r="L69" s="59">
        <f t="shared" si="25"/>
        <v>1845.83</v>
      </c>
      <c r="M69" s="59">
        <f t="shared" si="25"/>
        <v>1616.7</v>
      </c>
      <c r="N69" s="59">
        <f t="shared" si="25"/>
        <v>2758.92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25801.86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1.0000000000004547</v>
      </c>
      <c r="C70" s="57">
        <f t="shared" si="26"/>
        <v>1.4800000000000182</v>
      </c>
      <c r="D70" s="57">
        <f t="shared" si="26"/>
        <v>0.78000000000000114</v>
      </c>
      <c r="E70" s="57">
        <f t="shared" si="26"/>
        <v>66.14999999999992</v>
      </c>
      <c r="F70" s="57">
        <f t="shared" si="26"/>
        <v>15.430000000000064</v>
      </c>
      <c r="G70" s="57">
        <f t="shared" si="26"/>
        <v>5.3800000000003365</v>
      </c>
      <c r="H70" s="57">
        <f t="shared" si="26"/>
        <v>0.46000000000003638</v>
      </c>
      <c r="I70" s="57">
        <f t="shared" si="26"/>
        <v>1.6181999999994332</v>
      </c>
      <c r="J70" s="57">
        <f t="shared" si="26"/>
        <v>-5.7321000000001732</v>
      </c>
      <c r="K70" s="57">
        <f t="shared" si="26"/>
        <v>0.35999999999989996</v>
      </c>
      <c r="L70" s="57">
        <f t="shared" si="26"/>
        <v>1.5800000000001546</v>
      </c>
      <c r="M70" s="57">
        <f t="shared" si="26"/>
        <v>1.2399999999997817</v>
      </c>
      <c r="N70" s="57">
        <f t="shared" si="26"/>
        <v>2.4699999999997999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92.216099999999727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 t="s">
        <v>124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2904.08</v>
      </c>
      <c r="C12" s="26">
        <v>4860.28</v>
      </c>
      <c r="D12" s="26">
        <v>377.71</v>
      </c>
      <c r="E12" s="26">
        <v>2623.58</v>
      </c>
      <c r="F12" s="26">
        <v>405.81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11171.46</v>
      </c>
      <c r="AI12" s="26">
        <v>10995.94</v>
      </c>
      <c r="AJ12" s="69">
        <f>+AI12-AH12</f>
        <v>-175.51999999999862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106.5</v>
      </c>
      <c r="C15" s="23">
        <v>215</v>
      </c>
      <c r="D15" s="23">
        <v>42</v>
      </c>
      <c r="E15" s="23">
        <v>116.5</v>
      </c>
      <c r="F15" s="23">
        <v>196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676</v>
      </c>
    </row>
    <row r="16" spans="1:36" s="32" customFormat="1" x14ac:dyDescent="0.25">
      <c r="A16" s="30" t="s">
        <v>20</v>
      </c>
      <c r="B16" s="31">
        <v>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</v>
      </c>
      <c r="AJ16" s="70"/>
    </row>
    <row r="17" spans="1:36" s="47" customFormat="1" x14ac:dyDescent="0.25">
      <c r="A17" s="46" t="s">
        <v>27</v>
      </c>
      <c r="B17" s="22">
        <f>B16*$B$8</f>
        <v>33.18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33.18</v>
      </c>
    </row>
    <row r="18" spans="1:36" s="32" customFormat="1" x14ac:dyDescent="0.25">
      <c r="A18" s="30" t="s">
        <v>23</v>
      </c>
      <c r="B18" s="33">
        <v>221</v>
      </c>
      <c r="C18" s="33">
        <v>684</v>
      </c>
      <c r="D18" s="33">
        <v>2</v>
      </c>
      <c r="E18" s="33">
        <v>207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1114</v>
      </c>
      <c r="AJ18" s="70"/>
    </row>
    <row r="19" spans="1:36" s="47" customFormat="1" x14ac:dyDescent="0.25">
      <c r="A19" s="46" t="s">
        <v>27</v>
      </c>
      <c r="B19" s="22">
        <f>B18*$B$9</f>
        <v>1217.71</v>
      </c>
      <c r="C19" s="22">
        <f t="shared" ref="C19:AG19" si="3">C18*$B$9</f>
        <v>3768.8399999999997</v>
      </c>
      <c r="D19" s="22">
        <f t="shared" si="3"/>
        <v>11.02</v>
      </c>
      <c r="E19" s="22">
        <f t="shared" si="3"/>
        <v>1140.57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6138.1399999999994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227</v>
      </c>
      <c r="C22" s="20">
        <f t="shared" ref="C22:AG23" si="5">+C16+C18+C20</f>
        <v>684</v>
      </c>
      <c r="D22" s="20">
        <f t="shared" si="5"/>
        <v>2</v>
      </c>
      <c r="E22" s="20">
        <f t="shared" si="5"/>
        <v>207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1120</v>
      </c>
    </row>
    <row r="23" spans="1:36" s="47" customFormat="1" x14ac:dyDescent="0.25">
      <c r="A23" s="48" t="s">
        <v>26</v>
      </c>
      <c r="B23" s="19">
        <f>+B17+B19+B21</f>
        <v>1250.8900000000001</v>
      </c>
      <c r="C23" s="19">
        <f t="shared" si="5"/>
        <v>3768.8399999999997</v>
      </c>
      <c r="D23" s="19">
        <f t="shared" si="5"/>
        <v>11.02</v>
      </c>
      <c r="E23" s="19">
        <f t="shared" si="5"/>
        <v>1140.57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6171.32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1170.1300000000001</v>
      </c>
      <c r="C49" s="44">
        <v>692.09</v>
      </c>
      <c r="D49" s="44">
        <v>250.3</v>
      </c>
      <c r="E49" s="44">
        <v>1021.55</v>
      </c>
      <c r="F49" s="44">
        <v>155.4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3289.4700000000007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378.04</v>
      </c>
      <c r="C53" s="44">
        <v>188.08</v>
      </c>
      <c r="D53" s="44">
        <v>74.760000000000005</v>
      </c>
      <c r="E53" s="44">
        <v>286.76</v>
      </c>
      <c r="F53" s="44">
        <v>54.57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982.21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63.43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2905.5600000000004</v>
      </c>
      <c r="C64" s="53">
        <f t="shared" ref="C64:AG64" si="21">+C15+C23+C31+C39+C47+C48+C49+C50+C51+C52+C53+C54+C55+C56+C57+C58+C59+C60+C61+C62+C63</f>
        <v>4864.0099999999993</v>
      </c>
      <c r="D64" s="53">
        <f t="shared" si="21"/>
        <v>378.08</v>
      </c>
      <c r="E64" s="53">
        <f t="shared" si="21"/>
        <v>2628.81</v>
      </c>
      <c r="F64" s="53">
        <f t="shared" si="21"/>
        <v>405.96999999999997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11182.429999999998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2904.08</v>
      </c>
      <c r="C67" s="57">
        <f t="shared" ref="C67:L67" si="23">C12</f>
        <v>4860.28</v>
      </c>
      <c r="D67" s="57">
        <f t="shared" si="23"/>
        <v>377.71</v>
      </c>
      <c r="E67" s="57">
        <f t="shared" si="23"/>
        <v>2623.58</v>
      </c>
      <c r="F67" s="57">
        <f t="shared" si="23"/>
        <v>405.81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11171.46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2904.08</v>
      </c>
      <c r="C69" s="59">
        <f t="shared" ref="C69:AG69" si="25">+C67+C68</f>
        <v>4860.28</v>
      </c>
      <c r="D69" s="59">
        <f t="shared" si="25"/>
        <v>377.71</v>
      </c>
      <c r="E69" s="59">
        <f t="shared" si="25"/>
        <v>2623.58</v>
      </c>
      <c r="F69" s="59">
        <f t="shared" si="25"/>
        <v>405.81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11171.46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1.4800000000004729</v>
      </c>
      <c r="C70" s="57">
        <f t="shared" si="26"/>
        <v>3.7299999999995634</v>
      </c>
      <c r="D70" s="57">
        <f t="shared" si="26"/>
        <v>0.37000000000000455</v>
      </c>
      <c r="E70" s="57">
        <f t="shared" si="26"/>
        <v>5.2300000000000182</v>
      </c>
      <c r="F70" s="57">
        <f t="shared" si="26"/>
        <v>0.15999999999996817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10.970000000000027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B65" sqref="B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2404.0500000000002</v>
      </c>
      <c r="C12" s="26">
        <v>4479.2700000000004</v>
      </c>
      <c r="D12" s="26">
        <v>1528.32</v>
      </c>
      <c r="E12" s="26">
        <v>2279.12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10690.760000000002</v>
      </c>
      <c r="AI12" s="26">
        <v>10622.43</v>
      </c>
      <c r="AJ12" s="69">
        <f>+AI12-AH12</f>
        <v>-68.330000000001746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311.5</v>
      </c>
      <c r="C15" s="23">
        <v>848</v>
      </c>
      <c r="D15" s="23">
        <v>300.5</v>
      </c>
      <c r="E15" s="23">
        <v>524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1984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194</v>
      </c>
      <c r="C18" s="33">
        <v>239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433</v>
      </c>
      <c r="AJ18" s="70"/>
    </row>
    <row r="19" spans="1:36" s="47" customFormat="1" x14ac:dyDescent="0.25">
      <c r="A19" s="46" t="s">
        <v>27</v>
      </c>
      <c r="B19" s="22">
        <f>B18*$B$9</f>
        <v>1068.94</v>
      </c>
      <c r="C19" s="22">
        <f t="shared" ref="C19:AG19" si="3">C18*$B$9</f>
        <v>1316.8899999999999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2385.83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194</v>
      </c>
      <c r="C22" s="20">
        <f t="shared" ref="C22:AG23" si="5">+C16+C18+C20</f>
        <v>239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433</v>
      </c>
    </row>
    <row r="23" spans="1:36" s="47" customFormat="1" x14ac:dyDescent="0.25">
      <c r="A23" s="48" t="s">
        <v>26</v>
      </c>
      <c r="B23" s="19">
        <f>+B17+B19+B21</f>
        <v>1068.94</v>
      </c>
      <c r="C23" s="19">
        <f t="shared" si="5"/>
        <v>1316.8899999999999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2385.83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21.25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21.25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117.08749999999999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117.08749999999999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21.25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21.25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117.08749999999999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117.08749999999999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13.15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13.15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72.456500000000005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72.456500000000005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13.15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72.456500000000005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72.456500000000005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730.68</v>
      </c>
      <c r="C49" s="44">
        <v>1450.52</v>
      </c>
      <c r="D49" s="44">
        <v>808.26</v>
      </c>
      <c r="E49" s="44">
        <v>1290.6600000000001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4280.12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268.87</v>
      </c>
      <c r="C53" s="44">
        <v>528.54</v>
      </c>
      <c r="D53" s="44">
        <v>420</v>
      </c>
      <c r="E53" s="44">
        <v>465.39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1682.7999999999997</v>
      </c>
    </row>
    <row r="54" spans="1:34" x14ac:dyDescent="0.25">
      <c r="A54" s="17" t="s">
        <v>114</v>
      </c>
      <c r="B54" s="44">
        <v>17.21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17.21</v>
      </c>
    </row>
    <row r="55" spans="1:34" x14ac:dyDescent="0.25">
      <c r="A55" s="17" t="s">
        <v>52</v>
      </c>
      <c r="B55" s="44">
        <v>13.66</v>
      </c>
      <c r="C55" s="44">
        <v>147.94999999999999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161.60999999999999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2410.8599999999997</v>
      </c>
      <c r="C64" s="53">
        <f t="shared" ref="C64:AG64" si="21">+C15+C23+C31+C39+C47+C48+C49+C50+C51+C52+C53+C54+C55+C56+C57+C58+C59+C60+C61+C62+C63</f>
        <v>4481.4440000000004</v>
      </c>
      <c r="D64" s="53">
        <f t="shared" si="21"/>
        <v>1528.76</v>
      </c>
      <c r="E64" s="53">
        <f t="shared" si="21"/>
        <v>2280.0500000000002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10701.114000000001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2404.0500000000002</v>
      </c>
      <c r="C67" s="57">
        <f t="shared" ref="C67:L67" si="23">C12</f>
        <v>4479.2700000000004</v>
      </c>
      <c r="D67" s="57">
        <f t="shared" si="23"/>
        <v>1528.32</v>
      </c>
      <c r="E67" s="57">
        <f t="shared" si="23"/>
        <v>2279.12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10690.760000000002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2404.0500000000002</v>
      </c>
      <c r="C69" s="59">
        <f t="shared" ref="C69:AG69" si="25">+C67+C68</f>
        <v>4479.2700000000004</v>
      </c>
      <c r="D69" s="59">
        <f t="shared" si="25"/>
        <v>1528.32</v>
      </c>
      <c r="E69" s="59">
        <f t="shared" si="25"/>
        <v>2279.12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10690.760000000002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6.8099999999994907</v>
      </c>
      <c r="C70" s="57">
        <f t="shared" si="26"/>
        <v>2.1739999999999782</v>
      </c>
      <c r="D70" s="57">
        <f t="shared" si="26"/>
        <v>0.44000000000005457</v>
      </c>
      <c r="E70" s="57">
        <f t="shared" si="26"/>
        <v>0.93000000000029104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10.353999999999814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689.86</v>
      </c>
      <c r="C12" s="26">
        <v>2039.53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2729.39</v>
      </c>
      <c r="AI12" s="26">
        <v>2688.57</v>
      </c>
      <c r="AJ12" s="69">
        <f>+AI12-AH12</f>
        <v>-40.819999999999709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>
        <v>206.5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218.5</v>
      </c>
    </row>
    <row r="16" spans="1:36" s="32" customFormat="1" x14ac:dyDescent="0.25">
      <c r="A16" s="30" t="s">
        <v>20</v>
      </c>
      <c r="B16" s="31"/>
      <c r="C16" s="31">
        <v>167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923.51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923.51</v>
      </c>
    </row>
    <row r="18" spans="1:36" s="32" customFormat="1" x14ac:dyDescent="0.25">
      <c r="A18" s="30" t="s">
        <v>23</v>
      </c>
      <c r="B18" s="33">
        <v>67</v>
      </c>
      <c r="C18" s="33">
        <v>14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81</v>
      </c>
      <c r="AJ18" s="70"/>
    </row>
    <row r="19" spans="1:36" s="47" customFormat="1" x14ac:dyDescent="0.25">
      <c r="A19" s="46" t="s">
        <v>27</v>
      </c>
      <c r="B19" s="22">
        <f>B18*$B$9</f>
        <v>369.16999999999996</v>
      </c>
      <c r="C19" s="22">
        <f t="shared" ref="C19:AG19" si="3">C18*$B$9</f>
        <v>77.14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446.30999999999995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</v>
      </c>
      <c r="C22" s="20">
        <f t="shared" ref="C22:AG23" si="5">+C16+C18+C20</f>
        <v>181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248</v>
      </c>
    </row>
    <row r="23" spans="1:36" s="47" customFormat="1" x14ac:dyDescent="0.25">
      <c r="A23" s="48" t="s">
        <v>26</v>
      </c>
      <c r="B23" s="19">
        <f>+B17+B19+B21</f>
        <v>369.16999999999996</v>
      </c>
      <c r="C23" s="19">
        <f t="shared" si="5"/>
        <v>1000.65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1369.82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0.48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0.48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2.6447999999999996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2.6447999999999996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0.48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0.48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2.6447999999999996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2.6447999999999996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15.27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15.27</v>
      </c>
    </row>
    <row r="43" spans="1:34" s="47" customFormat="1" x14ac:dyDescent="0.25">
      <c r="A43" s="46" t="s">
        <v>44</v>
      </c>
      <c r="B43" s="22">
        <f>B42*$B$9</f>
        <v>84.137699999999995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84.137699999999995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15.27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15.27</v>
      </c>
    </row>
    <row r="47" spans="1:34" s="47" customFormat="1" x14ac:dyDescent="0.25">
      <c r="A47" s="48" t="s">
        <v>48</v>
      </c>
      <c r="B47" s="19">
        <f>+B41+B43+B45</f>
        <v>84.137699999999995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84.137699999999995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212.93</v>
      </c>
      <c r="C49" s="44">
        <v>651.66999999999996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864.59999999999991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22.87</v>
      </c>
      <c r="C53" s="44">
        <v>116.34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139.21</v>
      </c>
    </row>
    <row r="54" spans="1:34" x14ac:dyDescent="0.25">
      <c r="A54" s="17" t="s">
        <v>114</v>
      </c>
      <c r="B54" s="44"/>
      <c r="C54" s="44">
        <v>52.24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52.24</v>
      </c>
    </row>
    <row r="55" spans="1:34" x14ac:dyDescent="0.25">
      <c r="A55" s="17" t="s">
        <v>52</v>
      </c>
      <c r="B55" s="44"/>
      <c r="C55" s="44">
        <v>12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701.10769999999991</v>
      </c>
      <c r="C64" s="53">
        <f t="shared" ref="C64:AG64" si="21">+C15+C23+C31+C39+C47+C48+C49+C50+C51+C52+C53+C54+C55+C56+C57+C58+C59+C60+C61+C62+C63</f>
        <v>2042.0448000000001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2743.1525000000001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689.86</v>
      </c>
      <c r="C67" s="57">
        <f t="shared" ref="C67:L67" si="23">C12</f>
        <v>2039.53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2729.39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701.86</v>
      </c>
      <c r="C69" s="59">
        <f t="shared" ref="C69:AG69" si="25">+C67+C68</f>
        <v>2039.53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2741.39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-0.75230000000010477</v>
      </c>
      <c r="C70" s="57">
        <f t="shared" si="26"/>
        <v>2.5148000000001502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1.7625000000000455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C11" sqref="C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357.17</v>
      </c>
      <c r="C12" s="26">
        <v>760.54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1117.71</v>
      </c>
      <c r="AI12" s="26">
        <v>1117.71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4.5</v>
      </c>
      <c r="C15" s="23">
        <v>129.5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28</v>
      </c>
      <c r="C18" s="33">
        <v>71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99</v>
      </c>
      <c r="AJ18" s="70"/>
    </row>
    <row r="19" spans="1:36" s="47" customFormat="1" x14ac:dyDescent="0.25">
      <c r="A19" s="46" t="s">
        <v>27</v>
      </c>
      <c r="B19" s="22">
        <f>B18*$B$9</f>
        <v>154.28</v>
      </c>
      <c r="C19" s="22">
        <f t="shared" ref="C19:AG19" si="3">C18*$B$9</f>
        <v>391.21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545.49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154.28</v>
      </c>
      <c r="C23" s="19">
        <f t="shared" si="5"/>
        <v>391.21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545.49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154</v>
      </c>
      <c r="C49" s="44">
        <v>238.71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392.71000000000004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30.09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15.37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358.23999999999995</v>
      </c>
      <c r="C64" s="53">
        <f t="shared" ref="C64:AG64" si="21">+C15+C23+C31+C39+C47+C48+C49+C50+C51+C52+C53+C54+C55+C56+C57+C58+C59+C60+C61+C62+C63</f>
        <v>759.42000000000007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1117.6600000000001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357.17</v>
      </c>
      <c r="C67" s="57">
        <f t="shared" ref="C67:L67" si="23">C12</f>
        <v>760.54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1117.71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357.17</v>
      </c>
      <c r="C69" s="59">
        <f t="shared" ref="C69:AG69" si="25">+C67+C68</f>
        <v>760.54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1117.71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1.0699999999999363</v>
      </c>
      <c r="C70" s="57">
        <f t="shared" si="26"/>
        <v>-1.1199999999998909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-4.9999999999954525E-2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B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5.53</v>
      </c>
      <c r="C8" s="1" t="s">
        <v>38</v>
      </c>
      <c r="D8" s="2"/>
    </row>
    <row r="9" spans="1:36" x14ac:dyDescent="0.25">
      <c r="A9" s="1" t="s">
        <v>22</v>
      </c>
      <c r="B9" s="24">
        <v>5.51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3475.34</v>
      </c>
      <c r="C12" s="26">
        <v>4393.8900000000003</v>
      </c>
      <c r="D12" s="26">
        <v>6483.2</v>
      </c>
      <c r="E12" s="26">
        <v>2640.72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16993.150000000001</v>
      </c>
      <c r="AI12" s="26">
        <v>16826.52</v>
      </c>
      <c r="AJ12" s="69">
        <f>+AI12-AH12</f>
        <v>-166.63000000000102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368.5</v>
      </c>
      <c r="C15" s="23">
        <v>179.5</v>
      </c>
      <c r="D15" s="23">
        <v>373</v>
      </c>
      <c r="E15" s="23">
        <v>117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1038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129</v>
      </c>
      <c r="C18" s="33">
        <v>260</v>
      </c>
      <c r="D18" s="33">
        <v>498</v>
      </c>
      <c r="E18" s="33">
        <v>157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1044</v>
      </c>
      <c r="AJ18" s="70"/>
    </row>
    <row r="19" spans="1:36" s="47" customFormat="1" x14ac:dyDescent="0.25">
      <c r="A19" s="46" t="s">
        <v>27</v>
      </c>
      <c r="B19" s="22">
        <f>B18*$B$9</f>
        <v>710.79</v>
      </c>
      <c r="C19" s="22">
        <f t="shared" ref="C19:AG19" si="3">C18*$B$9</f>
        <v>1432.6</v>
      </c>
      <c r="D19" s="22">
        <f t="shared" si="3"/>
        <v>2743.98</v>
      </c>
      <c r="E19" s="22">
        <f t="shared" si="3"/>
        <v>865.06999999999994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5752.44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129</v>
      </c>
      <c r="C22" s="20">
        <f t="shared" ref="C22:AG23" si="5">+C16+C18+C20</f>
        <v>260</v>
      </c>
      <c r="D22" s="20">
        <f t="shared" si="5"/>
        <v>498</v>
      </c>
      <c r="E22" s="20">
        <f t="shared" si="5"/>
        <v>157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1044</v>
      </c>
    </row>
    <row r="23" spans="1:36" s="47" customFormat="1" x14ac:dyDescent="0.25">
      <c r="A23" s="48" t="s">
        <v>26</v>
      </c>
      <c r="B23" s="19">
        <f>+B17+B19+B21</f>
        <v>710.79</v>
      </c>
      <c r="C23" s="19">
        <f t="shared" si="5"/>
        <v>1432.6</v>
      </c>
      <c r="D23" s="19">
        <f t="shared" si="5"/>
        <v>2743.98</v>
      </c>
      <c r="E23" s="19">
        <f t="shared" si="5"/>
        <v>865.06999999999994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5752.44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50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276.5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276.5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50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276.5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276.5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1868.08</v>
      </c>
      <c r="C49" s="44">
        <v>2342.79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4210.87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2241.66</v>
      </c>
      <c r="E52" s="44">
        <v>1603.49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3845.1499999999996</v>
      </c>
    </row>
    <row r="53" spans="1:34" x14ac:dyDescent="0.25">
      <c r="A53" s="17" t="s">
        <v>18</v>
      </c>
      <c r="B53" s="44">
        <v>506.3</v>
      </c>
      <c r="C53" s="44">
        <v>441.12</v>
      </c>
      <c r="D53" s="44">
        <v>849.94</v>
      </c>
      <c r="E53" s="44">
        <v>56.11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1853.47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3453.67</v>
      </c>
      <c r="C64" s="53">
        <f t="shared" ref="C64:AG64" si="21">+C15+C23+C31+C39+C47+C48+C49+C50+C51+C52+C53+C54+C55+C56+C57+C58+C59+C60+C61+C62+C63</f>
        <v>4396.01</v>
      </c>
      <c r="D64" s="53">
        <f t="shared" si="21"/>
        <v>6485.08</v>
      </c>
      <c r="E64" s="53">
        <f t="shared" si="21"/>
        <v>2641.67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16976.43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3475.34</v>
      </c>
      <c r="C67" s="57">
        <f t="shared" ref="C67:L67" si="23">C12</f>
        <v>4393.8900000000003</v>
      </c>
      <c r="D67" s="57">
        <f t="shared" si="23"/>
        <v>6483.2</v>
      </c>
      <c r="E67" s="57">
        <f t="shared" si="23"/>
        <v>2640.72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16993.150000000001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3475.34</v>
      </c>
      <c r="C69" s="59">
        <f t="shared" ref="C69:AG69" si="25">+C67+C68</f>
        <v>4393.8900000000003</v>
      </c>
      <c r="D69" s="59">
        <f t="shared" si="25"/>
        <v>6483.2</v>
      </c>
      <c r="E69" s="59">
        <f t="shared" si="25"/>
        <v>2640.72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16993.150000000001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-21.670000000000073</v>
      </c>
      <c r="C70" s="57">
        <f t="shared" si="26"/>
        <v>2.1199999999998909</v>
      </c>
      <c r="D70" s="57">
        <f t="shared" si="26"/>
        <v>1.8800000000001091</v>
      </c>
      <c r="E70" s="57">
        <f t="shared" si="26"/>
        <v>0.95000000000027285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-16.7199999999998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2022-07-02T14:26:40Z</dcterms:modified>
</cp:coreProperties>
</file>