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7935" windowHeight="11430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B69" i="151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A47" i="40"/>
  <c r="AC23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V64" i="40"/>
  <c r="AD64" i="40"/>
  <c r="AD70" i="40" s="1"/>
  <c r="Y64" i="40"/>
  <c r="Y70" i="40" s="1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K47" i="40"/>
  <c r="G47" i="40"/>
  <c r="C47" i="40"/>
  <c r="C23" i="40"/>
  <c r="J39" i="40"/>
  <c r="I39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<sst xmlns="http://schemas.openxmlformats.org/spreadsheetml/2006/main" count="740" uniqueCount="131">
  <si>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</si>
  <si>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</si>
  <si>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</si>
  <si>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</si>
  <si>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</si>
  <si>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</si>
  <si>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</si>
  <si>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</si>
  <si>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</si>
  <si>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</si>
  <si>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</si>
  <si>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</si>
  <si>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</si>
  <si>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</si>
  <si>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</si>
  <si>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</si>
  <si>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</si>
  <si>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</si>
  <si>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</si>
  <si>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</si>
  <si>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</si>
  <si>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</si>
  <si>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</si>
  <si>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</si>
  <si>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</si>
  <si>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</si>
  <si>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</si>
  <si>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</si>
  <si>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</si>
  <si>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</si>
  <si>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</si>
  <si>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</si>
  <si>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</si>
  <si>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</si>
  <si>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</si>
  <si>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</si>
  <si>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</si>
  <si>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</si>
  <si>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</si>
  <si>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</si>
  <si>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</si>
  <si>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</si>
  <si>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</si>
  <si>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</si>
  <si>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</si>
  <si>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</si>
  <si>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</si>
  <si>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</si>
  <si>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</si>
  <si>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</si>
  <si>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</si>
  <si>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</si>
  <si>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</si>
  <si>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</si>
  <si>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</si>
  <si>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</si>
  <si>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</si>
  <si>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</si>
  <si>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</si>
  <si>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</si>
  <si>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</si>
  <si>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</si>
  <si>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</si>
  <si>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</si>
  <si>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</si>
  <si>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</si>
  <si>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</si>
  <si>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</si>
  <si>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</si>
  <si>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</si>
  <si>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</si>
  <si>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</si>
  <si>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</si>
  <si>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</si>
  <si>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</si>
  <si>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</si>
  <si>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</si>
  <si>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</si>
  <si>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</si>
  <si>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</si>
  <si>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</si>
  <si>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</si>
  <si>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</si>
  <si>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</si>
  <si>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</si>
  <si>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</si>
  <si>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</si>
  <si>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</si>
  <si>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</si>
  <si>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</si>
  <si>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</si>
  <si>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</si>
  <si>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</si>
  <si>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</si>
  <si>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</si>
  <si>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</si>
  <si>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</si>
  <si>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</si>
  <si>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</si>
  <si>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</si>
  <si>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</si>
  <si>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</si>
  <si>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</si>
  <si>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</si>
  <si>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</si>
  <si>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</si>
  <si>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</si>
  <si>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</si>
  <si>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</si>
  <si>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</si>
  <si>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</si>
  <si>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</si>
  <si>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</si>
  <si>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</si>
  <si>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</si>
  <si>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</si>
  <si>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</si>
  <si>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</si>
  <si>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</si>
  <si>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</si>
  <si>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</si>
  <si>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</si>
  <si>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</si>
  <si>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20.50F/C</t>
  </si>
  <si>
    <t>16F/C</t>
  </si>
  <si>
    <t>31F/C</t>
  </si>
  <si>
    <t xml:space="preserve">FALTANTE ES SOBRANTE DE LA MAÑANA </t>
  </si>
  <si>
    <t>72.50F/C</t>
  </si>
  <si>
    <t>32.10FC</t>
  </si>
  <si>
    <t>38.50FC</t>
  </si>
  <si>
    <t>6.50FC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</si>
</sst>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56432.04</v>
      </c>
      <c r="C2" s="43">
        <f>MODELO!AH12</f>
        <v>31339.820000000003</v>
      </c>
      <c r="D2" s="43">
        <f>EXQUISITECES!AH12</f>
        <v>8033.0400000000009</v>
      </c>
      <c r="E2" s="43">
        <f>HOYADA!AH12</f>
        <v>12116.039999999999</v>
      </c>
      <c r="F2" s="43">
        <f>FARMASTOP!AH12</f>
        <v>2338.46</v>
      </c>
      <c r="G2" s="43">
        <f>BOCAS!AH12</f>
        <v>1613.8600000000001</v>
      </c>
      <c r="H2" s="43">
        <f>LAGUNETICA!AH12</f>
        <v>15177.1</v>
      </c>
      <c r="I2" s="43">
        <f>SANANTONIO!AH12</f>
        <v>0</v>
      </c>
      <c r="J2" s="43">
        <f>SUM(B2:I2)</f>
        <v>127050.36</v>
      </c>
    </row>
    <row r="3" spans="1:10" x14ac:dyDescent="0.25">
      <c r="A3" s="46" t="s">
        <v>0</v>
      </c>
      <c r="B3" s="43">
        <f>AUTOMERCADO!AH15</f>
        <v>1451.5</v>
      </c>
      <c r="C3" s="43">
        <f>MODELO!AH15</f>
        <v>1180.5</v>
      </c>
      <c r="D3" s="43">
        <f>EXQUISITECES!AH15</f>
        <v>153.5</v>
      </c>
      <c r="E3" s="43">
        <f>HOYADA!AH15</f>
        <v>1253</v>
      </c>
      <c r="F3" s="43">
        <f>FARMASTOP!AH15</f>
        <v>80</v>
      </c>
      <c r="G3" s="43">
        <f>BOCAS!AH15</f>
        <v>159.5</v>
      </c>
      <c r="H3" s="43">
        <f>LAGUNETICA!AH15</f>
        <v>1516.5</v>
      </c>
      <c r="I3" s="43">
        <f>SANANTONIO!AH15</f>
        <v>0</v>
      </c>
      <c r="J3" s="43">
        <f t="shared" ref="J3:J52" si="0">SUM(B3:I3)</f>
        <v>5794.5</v>
      </c>
    </row>
    <row r="4" spans="1:10" x14ac:dyDescent="0.25">
      <c r="A4" s="73" t="s">
        <v>20</v>
      </c>
      <c r="B4" s="43">
        <f>AUTOMERCADO!AH16</f>
        <v>1652</v>
      </c>
      <c r="C4" s="43">
        <f>MODELO!AH16</f>
        <v>1015</v>
      </c>
      <c r="D4" s="43">
        <f>EXQUISITECES!AH16</f>
        <v>158</v>
      </c>
      <c r="E4" s="43">
        <f>HOYADA!AH16</f>
        <v>48</v>
      </c>
      <c r="F4" s="43">
        <f>FARMASTOP!AH16</f>
        <v>51</v>
      </c>
      <c r="G4" s="43">
        <f>BOCAS!AH16</f>
        <v>78</v>
      </c>
      <c r="H4" s="43">
        <f>LAGUNETICA!AH16</f>
        <v>348</v>
      </c>
      <c r="I4" s="43">
        <f>SANANTONIO!AH16</f>
        <v>0</v>
      </c>
      <c r="J4" s="43">
        <f t="shared" si="0"/>
        <v>3350</v>
      </c>
    </row>
    <row r="5" spans="1:10" x14ac:dyDescent="0.25">
      <c r="A5" s="46" t="s">
        <v>27</v>
      </c>
      <c r="B5" s="43">
        <f>AUTOMERCADO!AH17</f>
        <v>9152.08</v>
      </c>
      <c r="C5" s="43">
        <f>MODELO!AH17</f>
        <v>5623.1</v>
      </c>
      <c r="D5" s="43">
        <f>EXQUISITECES!AH17</f>
        <v>875.32</v>
      </c>
      <c r="E5" s="43">
        <f>HOYADA!AH17</f>
        <v>265.92</v>
      </c>
      <c r="F5" s="43">
        <f>FARMASTOP!AH17</f>
        <v>282.54000000000002</v>
      </c>
      <c r="G5" s="43">
        <f>BOCAS!AH17</f>
        <v>432.12</v>
      </c>
      <c r="H5" s="43">
        <f>LAGUNETICA!AH17</f>
        <v>1927.92</v>
      </c>
      <c r="I5" s="43">
        <f>SANANTONIO!AH17</f>
        <v>0</v>
      </c>
      <c r="J5" s="43">
        <f t="shared" si="0"/>
        <v>18559</v>
      </c>
    </row>
    <row r="6" spans="1:10" x14ac:dyDescent="0.25">
      <c r="A6" s="73" t="s">
        <v>23</v>
      </c>
      <c r="B6" s="43">
        <f>AUTOMERCADO!AH18</f>
        <v>1458</v>
      </c>
      <c r="C6" s="43">
        <f>MODELO!AH18</f>
        <v>746</v>
      </c>
      <c r="D6" s="43">
        <f>EXQUISITECES!AH18</f>
        <v>243</v>
      </c>
      <c r="E6" s="43">
        <f>HOYADA!AH18</f>
        <v>412</v>
      </c>
      <c r="F6" s="43">
        <f>FARMASTOP!AH18</f>
        <v>51</v>
      </c>
      <c r="G6" s="43">
        <f>BOCAS!AH18</f>
        <v>20</v>
      </c>
      <c r="H6" s="43">
        <f>LAGUNETICA!AH18</f>
        <v>424</v>
      </c>
      <c r="I6" s="43">
        <f>SANANTONIO!AH18</f>
        <v>0</v>
      </c>
      <c r="J6" s="43">
        <f t="shared" si="0"/>
        <v>3354</v>
      </c>
    </row>
    <row r="7" spans="1:10" x14ac:dyDescent="0.25">
      <c r="A7" s="46" t="s">
        <v>27</v>
      </c>
      <c r="B7" s="43">
        <f>AUTOMERCADO!AH19</f>
        <v>8062.74</v>
      </c>
      <c r="C7" s="43">
        <f>MODELO!AH19</f>
        <v>4125.38</v>
      </c>
      <c r="D7" s="43">
        <f>EXQUISITECES!AH19</f>
        <v>1343.79</v>
      </c>
      <c r="E7" s="43">
        <f>HOYADA!AH19</f>
        <v>2278.36</v>
      </c>
      <c r="F7" s="43">
        <f>FARMASTOP!AH19</f>
        <v>282.03000000000003</v>
      </c>
      <c r="G7" s="43">
        <f>BOCAS!AH19</f>
        <v>110.19999999999999</v>
      </c>
      <c r="H7" s="43">
        <f>LAGUNETICA!AH19</f>
        <v>2344.7200000000003</v>
      </c>
      <c r="I7" s="43">
        <f>SANANTONIO!AH19</f>
        <v>0</v>
      </c>
      <c r="J7" s="43">
        <f t="shared" si="0"/>
        <v>18547.22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3110</v>
      </c>
      <c r="C10" s="43">
        <f>MODELO!AH22</f>
        <v>1761</v>
      </c>
      <c r="D10" s="43">
        <f>EXQUISITECES!AH22</f>
        <v>401</v>
      </c>
      <c r="E10" s="43">
        <f>HOYADA!AH22</f>
        <v>460</v>
      </c>
      <c r="F10" s="43">
        <f>FARMASTOP!AH22</f>
        <v>102</v>
      </c>
      <c r="G10" s="43">
        <f>BOCAS!AH22</f>
        <v>98</v>
      </c>
      <c r="H10" s="43">
        <f>LAGUNETICA!AH22</f>
        <v>772</v>
      </c>
      <c r="I10" s="43">
        <f>SANANTONIO!AH22</f>
        <v>0</v>
      </c>
      <c r="J10" s="43">
        <f t="shared" si="0"/>
        <v>6704</v>
      </c>
    </row>
    <row r="11" spans="1:10" x14ac:dyDescent="0.25">
      <c r="A11" s="48" t="s">
        <v>26</v>
      </c>
      <c r="B11" s="43">
        <f>AUTOMERCADO!AH23</f>
        <v>17214.82</v>
      </c>
      <c r="C11" s="43">
        <f>MODELO!AH23</f>
        <v>9748.4800000000014</v>
      </c>
      <c r="D11" s="43">
        <f>EXQUISITECES!AH23</f>
        <v>2219.11</v>
      </c>
      <c r="E11" s="43">
        <f>HOYADA!AH23</f>
        <v>2544.2800000000002</v>
      </c>
      <c r="F11" s="43">
        <f>FARMASTOP!AH23</f>
        <v>564.57000000000005</v>
      </c>
      <c r="G11" s="43">
        <f>BOCAS!AH23</f>
        <v>542.31999999999994</v>
      </c>
      <c r="H11" s="43">
        <f>LAGUNETICA!AH23</f>
        <v>4272.6400000000003</v>
      </c>
      <c r="I11" s="43">
        <f>SANANTONIO!AH23</f>
        <v>0</v>
      </c>
      <c r="J11" s="43">
        <f t="shared" si="0"/>
        <v>37106.22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50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290</v>
      </c>
      <c r="I13" s="43">
        <f>SANANTONIO!AH25</f>
        <v>0</v>
      </c>
      <c r="J13" s="43">
        <f t="shared" si="0"/>
        <v>290</v>
      </c>
    </row>
    <row r="14" spans="1:10" x14ac:dyDescent="0.25">
      <c r="A14" s="46" t="s">
        <v>29</v>
      </c>
      <c r="B14" s="43">
        <f>AUTOMERCADO!AH26</f>
        <v>10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10</v>
      </c>
    </row>
    <row r="15" spans="1:10" ht="16.5" customHeight="1" x14ac:dyDescent="0.25">
      <c r="A15" s="46" t="s">
        <v>31</v>
      </c>
      <c r="B15" s="43">
        <f>AUTOMERCADO!AH27</f>
        <v>58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58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50</v>
      </c>
      <c r="I18" s="43">
        <f>SANANTONIO!AH30</f>
        <v>0</v>
      </c>
      <c r="J18" s="43">
        <f t="shared" si="0"/>
        <v>60</v>
      </c>
    </row>
    <row r="19" spans="1:10" x14ac:dyDescent="0.25">
      <c r="A19" s="48" t="s">
        <v>33</v>
      </c>
      <c r="B19" s="43">
        <f>AUTOMERCADO!AH31</f>
        <v>58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290</v>
      </c>
      <c r="I19" s="43">
        <f>SANANTONIO!AH31</f>
        <v>0</v>
      </c>
      <c r="J19" s="43">
        <f t="shared" si="0"/>
        <v>348</v>
      </c>
    </row>
    <row r="20" spans="1:10" x14ac:dyDescent="0.25">
      <c r="A20" s="46" t="s">
        <v>34</v>
      </c>
      <c r="B20" s="43">
        <f>AUTOMERCADO!AH32</f>
        <v>20</v>
      </c>
      <c r="C20" s="43">
        <f>MODELO!AH32</f>
        <v>15.44</v>
      </c>
      <c r="D20" s="43">
        <f>EXQUISITECES!AH32</f>
        <v>0</v>
      </c>
      <c r="E20" s="43">
        <f>HOYADA!AH32</f>
        <v>15</v>
      </c>
      <c r="F20" s="43">
        <f>FARMASTOP!AH32</f>
        <v>0</v>
      </c>
      <c r="G20" s="43">
        <f>BOCAS!AH32</f>
        <v>0</v>
      </c>
      <c r="H20" s="43">
        <f>LAGUNETICA!AH32</f>
        <v>50.46</v>
      </c>
      <c r="I20" s="43">
        <f>SANANTONIO!AH32</f>
        <v>0</v>
      </c>
      <c r="J20" s="43">
        <f t="shared" si="0"/>
        <v>100.9</v>
      </c>
    </row>
    <row r="21" spans="1:10" x14ac:dyDescent="0.25">
      <c r="A21" s="46" t="s">
        <v>35</v>
      </c>
      <c r="B21" s="43">
        <f>AUTOMERCADO!AH33</f>
        <v>110.8</v>
      </c>
      <c r="C21" s="43">
        <f>MODELO!AH33</f>
        <v>85.537599999999998</v>
      </c>
      <c r="D21" s="43">
        <f>EXQUISITECES!AH33</f>
        <v>0</v>
      </c>
      <c r="E21" s="43">
        <f>HOYADA!AH33</f>
        <v>83.1</v>
      </c>
      <c r="F21" s="43">
        <f>FARMASTOP!AH33</f>
        <v>0</v>
      </c>
      <c r="G21" s="43">
        <f>BOCAS!AH33</f>
        <v>0</v>
      </c>
      <c r="H21" s="43">
        <f>LAGUNETICA!AH33</f>
        <v>279.54840000000002</v>
      </c>
      <c r="I21" s="43">
        <f>SANANTONIO!AH33</f>
        <v>0</v>
      </c>
      <c r="J21" s="43">
        <f t="shared" si="0"/>
        <v>558.98599999999999</v>
      </c>
    </row>
    <row r="22" spans="1:10" x14ac:dyDescent="0.25">
      <c r="A22" s="46" t="s">
        <v>36</v>
      </c>
      <c r="B22" s="43">
        <f>AUTOMERCADO!AH34</f>
        <v>93.14</v>
      </c>
      <c r="C22" s="43">
        <f>MODELO!AH34</f>
        <v>0</v>
      </c>
      <c r="D22" s="43">
        <f>EXQUISITECES!AH34</f>
        <v>25.65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118.78999999999999</v>
      </c>
    </row>
    <row r="23" spans="1:10" x14ac:dyDescent="0.25">
      <c r="A23" s="46" t="s">
        <v>35</v>
      </c>
      <c r="B23" s="43">
        <f>AUTOMERCADO!AH35</f>
        <v>515.06420000000003</v>
      </c>
      <c r="C23" s="43">
        <f>MODELO!AH35</f>
        <v>0</v>
      </c>
      <c r="D23" s="43">
        <f>EXQUISITECES!AH35</f>
        <v>141.84450000000001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656.90870000000007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113.14</v>
      </c>
      <c r="C26" s="43">
        <f>MODELO!AH38</f>
        <v>15.44</v>
      </c>
      <c r="D26" s="43">
        <f>EXQUISITECES!AH38</f>
        <v>25.65</v>
      </c>
      <c r="E26" s="43">
        <f>HOYADA!AH38</f>
        <v>15</v>
      </c>
      <c r="F26" s="43">
        <f>FARMASTOP!AH38</f>
        <v>0</v>
      </c>
      <c r="G26" s="43">
        <f>BOCAS!AH38</f>
        <v>0</v>
      </c>
      <c r="H26" s="43">
        <f>LAGUNETICA!AH38</f>
        <v>50.46</v>
      </c>
      <c r="I26" s="43">
        <f>SANANTONIO!AH38</f>
        <v>0</v>
      </c>
      <c r="J26" s="43">
        <f t="shared" si="0"/>
        <v>219.69000000000003</v>
      </c>
    </row>
    <row r="27" spans="1:10" x14ac:dyDescent="0.25">
      <c r="A27" s="48" t="s">
        <v>42</v>
      </c>
      <c r="B27" s="43">
        <f>AUTOMERCADO!AH39</f>
        <v>625.86419999999998</v>
      </c>
      <c r="C27" s="43">
        <f>MODELO!AH39</f>
        <v>85.537599999999998</v>
      </c>
      <c r="D27" s="43">
        <f>EXQUISITECES!AH39</f>
        <v>141.84450000000001</v>
      </c>
      <c r="E27" s="43">
        <f>HOYADA!AH39</f>
        <v>83.1</v>
      </c>
      <c r="F27" s="43">
        <f>FARMASTOP!AH39</f>
        <v>0</v>
      </c>
      <c r="G27" s="43">
        <f>BOCAS!AH39</f>
        <v>0</v>
      </c>
      <c r="H27" s="43">
        <f>LAGUNETICA!AH39</f>
        <v>279.54840000000002</v>
      </c>
      <c r="I27" s="43">
        <f>SANANTONIO!AH39</f>
        <v>0</v>
      </c>
      <c r="J27" s="43">
        <f t="shared" si="0"/>
        <v>1215.8947000000001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11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11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60.94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60.94</v>
      </c>
    </row>
    <row r="30" spans="1:10" x14ac:dyDescent="0.25">
      <c r="A30" s="46" t="s">
        <v>45</v>
      </c>
      <c r="B30" s="43">
        <f>AUTOMERCADO!AH42</f>
        <v>379.14</v>
      </c>
      <c r="C30" s="43">
        <f>MODELO!AH42</f>
        <v>41.97</v>
      </c>
      <c r="D30" s="43">
        <f>EXQUISITECES!AH42</f>
        <v>0</v>
      </c>
      <c r="E30" s="43">
        <f>HOYADA!AH42</f>
        <v>6.92</v>
      </c>
      <c r="F30" s="43">
        <f>FARMASTOP!AH42</f>
        <v>39.82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467.85</v>
      </c>
    </row>
    <row r="31" spans="1:10" x14ac:dyDescent="0.25">
      <c r="A31" s="46" t="s">
        <v>44</v>
      </c>
      <c r="B31" s="43">
        <f>AUTOMERCADO!AH43</f>
        <v>2096.6442000000002</v>
      </c>
      <c r="C31" s="43">
        <f>MODELO!AH43</f>
        <v>232.09410000000003</v>
      </c>
      <c r="D31" s="43">
        <f>EXQUISITECES!AH43</f>
        <v>0</v>
      </c>
      <c r="E31" s="43">
        <f>HOYADA!AH43</f>
        <v>38.267600000000002</v>
      </c>
      <c r="F31" s="43">
        <f>FARMASTOP!AH43</f>
        <v>220.2046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2587.2105000000001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379.14</v>
      </c>
      <c r="C34" s="43">
        <f>MODELO!AH46</f>
        <v>41.97</v>
      </c>
      <c r="D34" s="43">
        <f>EXQUISITECES!AH46</f>
        <v>0</v>
      </c>
      <c r="E34" s="43">
        <f>HOYADA!AH46</f>
        <v>17.920000000000002</v>
      </c>
      <c r="F34" s="43">
        <f>FARMASTOP!AH46</f>
        <v>39.82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478.85</v>
      </c>
    </row>
    <row r="35" spans="1:10" x14ac:dyDescent="0.25">
      <c r="A35" s="48" t="s">
        <v>48</v>
      </c>
      <c r="B35" s="43">
        <f>AUTOMERCADO!AH47</f>
        <v>2096.6442000000002</v>
      </c>
      <c r="C35" s="43">
        <f>MODELO!AH47</f>
        <v>232.09410000000003</v>
      </c>
      <c r="D35" s="43">
        <f>EXQUISITECES!AH47</f>
        <v>0</v>
      </c>
      <c r="E35" s="43">
        <f>HOYADA!AH47</f>
        <v>99.207599999999999</v>
      </c>
      <c r="F35" s="43">
        <f>FARMASTOP!AH47</f>
        <v>220.2046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2648.1505000000002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30164.850000000002</v>
      </c>
      <c r="C37" s="43">
        <f>MODELO!AH49</f>
        <v>13155.010000000002</v>
      </c>
      <c r="D37" s="43">
        <f>EXQUISITECES!AH49</f>
        <v>4241.91</v>
      </c>
      <c r="E37" s="43">
        <f>HOYADA!AH49</f>
        <v>6026.2300000000005</v>
      </c>
      <c r="F37" s="43">
        <f>FARMASTOP!AH49</f>
        <v>1291.72</v>
      </c>
      <c r="G37" s="43">
        <f>BOCAS!AH49</f>
        <v>754.61</v>
      </c>
      <c r="H37" s="43">
        <f>LAGUNETICA!AH49</f>
        <v>4561.42</v>
      </c>
      <c r="I37" s="43">
        <f>SANANTONIO!AH49</f>
        <v>0</v>
      </c>
      <c r="J37" s="43">
        <f t="shared" si="0"/>
        <v>60195.750000000007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864.66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864.66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2379.0700000000002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2426.4299999999998</v>
      </c>
      <c r="I40" s="43">
        <f>SANANTONIO!AH52</f>
        <v>0</v>
      </c>
      <c r="J40" s="43">
        <f t="shared" si="0"/>
        <v>4805.5</v>
      </c>
    </row>
    <row r="41" spans="1:10" x14ac:dyDescent="0.25">
      <c r="A41" s="74" t="s">
        <v>18</v>
      </c>
      <c r="B41" s="43">
        <f>AUTOMERCADO!AH53</f>
        <v>3634.5499999999993</v>
      </c>
      <c r="C41" s="43">
        <f>MODELO!AH53</f>
        <v>3017.52</v>
      </c>
      <c r="D41" s="43">
        <f>EXQUISITECES!AH53</f>
        <v>1339.33</v>
      </c>
      <c r="E41" s="43">
        <f>HOYADA!AH53</f>
        <v>2089.0899999999997</v>
      </c>
      <c r="F41" s="43">
        <f>FARMASTOP!AH53</f>
        <v>349.11</v>
      </c>
      <c r="G41" s="43">
        <f>BOCAS!AH53</f>
        <v>161.28</v>
      </c>
      <c r="H41" s="43">
        <f>LAGUNETICA!AH53</f>
        <v>1697.97</v>
      </c>
      <c r="I41" s="43">
        <f>SANANTONIO!AH53</f>
        <v>0</v>
      </c>
      <c r="J41" s="43">
        <f t="shared" si="0"/>
        <v>12288.85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1282.4999999999998</v>
      </c>
      <c r="C43" s="43">
        <f>MODELO!AH55</f>
        <v>473.9</v>
      </c>
      <c r="D43" s="43">
        <f>EXQUISITECES!AH55</f>
        <v>11.94</v>
      </c>
      <c r="E43" s="43">
        <f>HOYADA!AH55</f>
        <v>28.04</v>
      </c>
      <c r="F43" s="43">
        <f>FARMASTOP!AH55</f>
        <v>0</v>
      </c>
      <c r="G43" s="43">
        <f>BOCAS!AH55</f>
        <v>0</v>
      </c>
      <c r="H43" s="43">
        <f>LAGUNETICA!AH55</f>
        <v>5.92</v>
      </c>
      <c r="I43" s="43">
        <f>SANANTONIO!AH55</f>
        <v>0</v>
      </c>
      <c r="J43" s="43">
        <f t="shared" si="0"/>
        <v>1802.2999999999997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196.09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196.09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177.41</v>
      </c>
      <c r="I47" s="43">
        <f>SANANTONIO!AH59</f>
        <v>0</v>
      </c>
      <c r="J47" s="43">
        <f t="shared" si="0"/>
        <v>177.41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89.72</v>
      </c>
      <c r="D50" s="43">
        <f>EXQUISITECES!AH62</f>
        <v>0</v>
      </c>
      <c r="E50" s="43">
        <f>HOYADA!AH62</f>
        <v>0</v>
      </c>
      <c r="F50" s="43">
        <f>FARMASTOP!AH62</f>
        <v>23.67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113.39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56528.7284</v>
      </c>
      <c r="C52" s="75">
        <f>MODELO!AH64</f>
        <v>31422.581700000002</v>
      </c>
      <c r="D52" s="75">
        <f>EXQUISITECES!AH64</f>
        <v>8107.6345000000001</v>
      </c>
      <c r="E52" s="75">
        <f>HOYADA!AH64</f>
        <v>12122.9476</v>
      </c>
      <c r="F52" s="75">
        <f>FARMASTOP!AH64</f>
        <v>2529.2746000000002</v>
      </c>
      <c r="G52" s="75">
        <f>BOCAS!AH64</f>
        <v>1617.7099999999998</v>
      </c>
      <c r="H52" s="75">
        <f>LAGUNETICA!AH64</f>
        <v>15227.838400000001</v>
      </c>
      <c r="I52" s="75">
        <f>SANANTONIO!AH64</f>
        <v>0</v>
      </c>
      <c r="J52" s="75">
        <f t="shared" si="0"/>
        <v>127556.71520000001</v>
      </c>
    </row>
    <row r="53" spans="1:10" x14ac:dyDescent="0.25">
      <c r="A53" s="56" t="s">
        <v>3</v>
      </c>
      <c r="B53" s="43">
        <f>B2</f>
        <v>56432.04</v>
      </c>
      <c r="C53" s="43">
        <f t="shared" ref="C53:I53" si="1">C2</f>
        <v>31339.820000000003</v>
      </c>
      <c r="D53" s="43">
        <f t="shared" si="1"/>
        <v>8033.0400000000009</v>
      </c>
      <c r="E53" s="43">
        <f t="shared" si="1"/>
        <v>12116.039999999999</v>
      </c>
      <c r="F53" s="43">
        <f t="shared" si="1"/>
        <v>2338.46</v>
      </c>
      <c r="G53" s="43">
        <f t="shared" si="1"/>
        <v>1613.8600000000001</v>
      </c>
      <c r="H53" s="43">
        <f t="shared" si="1"/>
        <v>15177.1</v>
      </c>
      <c r="I53" s="43">
        <f t="shared" si="1"/>
        <v>0</v>
      </c>
      <c r="J53" s="43">
        <f>J2</f>
        <v>127050.36</v>
      </c>
    </row>
    <row r="54" spans="1:10" x14ac:dyDescent="0.25">
      <c r="A54" s="58" t="s">
        <v>95</v>
      </c>
      <c r="B54" s="43">
        <f>+B52-B53</f>
        <v>96.688399999999092</v>
      </c>
      <c r="C54" s="43">
        <f t="shared" ref="C54:I54" si="2">+C52-C53</f>
        <v>82.761699999999109</v>
      </c>
      <c r="D54" s="43">
        <f t="shared" si="2"/>
        <v>74.594499999999243</v>
      </c>
      <c r="E54" s="43">
        <f t="shared" si="2"/>
        <v>6.9076000000004569</v>
      </c>
      <c r="F54" s="43">
        <f t="shared" si="2"/>
        <v>190.81460000000015</v>
      </c>
      <c r="G54" s="43">
        <f t="shared" si="2"/>
        <v>3.8499999999996817</v>
      </c>
      <c r="H54" s="43">
        <f t="shared" si="2"/>
        <v>50.738400000000183</v>
      </c>
      <c r="I54" s="43">
        <f t="shared" si="2"/>
        <v>0</v>
      </c>
      <c r="J54" s="43">
        <f>+J52-J53</f>
        <v>506.35520000000542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5.53</v>
      </c>
      <c r="C9" s="1" t="s">
        <v>39</v>
      </c>
      <c r="D9" s="24">
        <v>5.8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55</v>
      </c>
      <c r="E11" s="5" t="s">
        <v>57</v>
      </c>
      <c r="F11" s="5" t="s">
        <v>59</v>
      </c>
      <c r="G11" s="5" t="s">
        <v>53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79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1658.19</v>
      </c>
      <c r="C12" s="26">
        <v>2007.36</v>
      </c>
      <c r="D12" s="26">
        <v>0.57999999999999996</v>
      </c>
      <c r="E12" s="26">
        <v>2901.14</v>
      </c>
      <c r="F12" s="26">
        <v>6005.65</v>
      </c>
      <c r="G12" s="26">
        <v>7402.65</v>
      </c>
      <c r="H12" s="26">
        <v>4656.5</v>
      </c>
      <c r="I12" s="26">
        <v>6258.36</v>
      </c>
      <c r="J12" s="26">
        <v>3383.72</v>
      </c>
      <c r="K12" s="26">
        <v>9000.24</v>
      </c>
      <c r="L12" s="26">
        <v>4716.54</v>
      </c>
      <c r="M12" s="26">
        <v>4625.57</v>
      </c>
      <c r="N12" s="26">
        <v>1049.57</v>
      </c>
      <c r="O12" s="26">
        <v>2765.97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56432.04</v>
      </c>
      <c r="AI12" s="26">
        <v>55864.49</v>
      </c>
      <c r="AJ12" s="69">
        <f>+AI12-AH12</f>
        <v>-567.55000000000291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17.5</v>
      </c>
      <c r="C15" s="23">
        <v>5.5</v>
      </c>
      <c r="D15" s="23">
        <v>1</v>
      </c>
      <c r="E15" s="23">
        <v>16</v>
      </c>
      <c r="F15" s="23">
        <v>67</v>
      </c>
      <c r="G15" s="23"/>
      <c r="H15" s="23">
        <v>135</v>
      </c>
      <c r="I15" s="23">
        <v>250</v>
      </c>
      <c r="J15" s="23"/>
      <c r="K15" s="23">
        <v>423</v>
      </c>
      <c r="L15" s="23">
        <v>294</v>
      </c>
      <c r="M15" s="23">
        <v>108.5</v>
      </c>
      <c r="N15" s="23">
        <v>100.5</v>
      </c>
      <c r="O15" s="23">
        <v>33.5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1451.5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490</v>
      </c>
      <c r="H16" s="31">
        <v>194</v>
      </c>
      <c r="I16" s="31">
        <v>181</v>
      </c>
      <c r="J16" s="31">
        <v>253</v>
      </c>
      <c r="K16" s="31">
        <v>294</v>
      </c>
      <c r="L16" s="31">
        <v>223</v>
      </c>
      <c r="M16" s="31"/>
      <c r="N16" s="31">
        <v>17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1652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2714.6</v>
      </c>
      <c r="H17" s="22">
        <f t="shared" si="2"/>
        <v>1074.76</v>
      </c>
      <c r="I17" s="22">
        <f t="shared" si="2"/>
        <v>1002.74</v>
      </c>
      <c r="J17" s="22">
        <f t="shared" si="2"/>
        <v>1401.6200000000001</v>
      </c>
      <c r="K17" s="22">
        <f t="shared" si="2"/>
        <v>1628.76</v>
      </c>
      <c r="L17" s="22">
        <f t="shared" si="2"/>
        <v>1235.42</v>
      </c>
      <c r="M17" s="22">
        <f t="shared" ref="M17:R17" si="3">M16*$B$8</f>
        <v>0</v>
      </c>
      <c r="N17" s="22">
        <f t="shared" si="3"/>
        <v>94.18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9152.08</v>
      </c>
    </row>
    <row r="18" spans="1:36" s="32" customFormat="1" x14ac:dyDescent="0.25">
      <c r="A18" s="30" t="s">
        <v>23</v>
      </c>
      <c r="B18" s="33">
        <v>70</v>
      </c>
      <c r="C18" s="33">
        <v>28</v>
      </c>
      <c r="D18" s="33"/>
      <c r="E18" s="33">
        <v>33</v>
      </c>
      <c r="F18" s="33">
        <v>193</v>
      </c>
      <c r="G18" s="33">
        <v>154</v>
      </c>
      <c r="H18" s="33">
        <v>208</v>
      </c>
      <c r="I18" s="33">
        <v>314</v>
      </c>
      <c r="J18" s="33">
        <v>95</v>
      </c>
      <c r="K18" s="33">
        <v>321</v>
      </c>
      <c r="L18" s="33">
        <v>30</v>
      </c>
      <c r="M18" s="33"/>
      <c r="N18" s="33">
        <v>12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1458</v>
      </c>
      <c r="AJ18" s="70"/>
    </row>
    <row r="19" spans="1:36" s="47" customFormat="1" x14ac:dyDescent="0.25">
      <c r="A19" s="46" t="s">
        <v>27</v>
      </c>
      <c r="B19" s="22">
        <f>B18*$B$9</f>
        <v>387.1</v>
      </c>
      <c r="C19" s="22">
        <f t="shared" ref="C19:L19" si="5">C18*$B$9</f>
        <v>154.84</v>
      </c>
      <c r="D19" s="22">
        <f t="shared" si="5"/>
        <v>0</v>
      </c>
      <c r="E19" s="22">
        <f t="shared" si="5"/>
        <v>182.49</v>
      </c>
      <c r="F19" s="22">
        <f t="shared" si="5"/>
        <v>1067.29</v>
      </c>
      <c r="G19" s="22">
        <f t="shared" si="5"/>
        <v>851.62</v>
      </c>
      <c r="H19" s="22">
        <f t="shared" si="5"/>
        <v>1150.24</v>
      </c>
      <c r="I19" s="22">
        <f t="shared" si="5"/>
        <v>1736.42</v>
      </c>
      <c r="J19" s="22">
        <f t="shared" si="5"/>
        <v>525.35</v>
      </c>
      <c r="K19" s="22">
        <f t="shared" si="5"/>
        <v>1775.13</v>
      </c>
      <c r="L19" s="22">
        <f t="shared" si="5"/>
        <v>165.9</v>
      </c>
      <c r="M19" s="22">
        <f t="shared" ref="M19:R19" si="6">M18*$B$9</f>
        <v>0</v>
      </c>
      <c r="N19" s="22">
        <f t="shared" si="6"/>
        <v>66.36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8062.74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L22" si="11">+C16+C18+C20</f>
        <v>28</v>
      </c>
      <c r="D22" s="20">
        <f t="shared" si="11"/>
        <v>0</v>
      </c>
      <c r="E22" s="20">
        <f t="shared" si="11"/>
        <v>33</v>
      </c>
      <c r="F22" s="20">
        <f t="shared" si="11"/>
        <v>193</v>
      </c>
      <c r="G22" s="20">
        <f t="shared" si="11"/>
        <v>644</v>
      </c>
      <c r="H22" s="20">
        <f t="shared" si="11"/>
        <v>402</v>
      </c>
      <c r="I22" s="20">
        <f t="shared" si="11"/>
        <v>495</v>
      </c>
      <c r="J22" s="20">
        <f t="shared" si="11"/>
        <v>348</v>
      </c>
      <c r="K22" s="20">
        <f t="shared" si="11"/>
        <v>615</v>
      </c>
      <c r="L22" s="20">
        <f t="shared" si="11"/>
        <v>253</v>
      </c>
      <c r="M22" s="20">
        <f t="shared" ref="M22:S22" si="12">+M16+M18+M20</f>
        <v>0</v>
      </c>
      <c r="N22" s="20">
        <f t="shared" si="12"/>
        <v>29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3110</v>
      </c>
    </row>
    <row r="23" spans="1:36" s="47" customFormat="1" x14ac:dyDescent="0.25">
      <c r="A23" s="48" t="s">
        <v>26</v>
      </c>
      <c r="B23" s="19">
        <f>+B17+B19+B21</f>
        <v>387.1</v>
      </c>
      <c r="C23" s="19">
        <f t="shared" ref="C23:L23" si="14">+C17+C19+C21</f>
        <v>154.84</v>
      </c>
      <c r="D23" s="19">
        <f t="shared" si="14"/>
        <v>0</v>
      </c>
      <c r="E23" s="19">
        <f t="shared" si="14"/>
        <v>182.49</v>
      </c>
      <c r="F23" s="19">
        <f t="shared" si="14"/>
        <v>1067.29</v>
      </c>
      <c r="G23" s="19">
        <f t="shared" si="14"/>
        <v>3566.22</v>
      </c>
      <c r="H23" s="19">
        <f t="shared" si="14"/>
        <v>2225</v>
      </c>
      <c r="I23" s="19">
        <f t="shared" si="14"/>
        <v>2739.16</v>
      </c>
      <c r="J23" s="19">
        <f t="shared" si="14"/>
        <v>1926.9700000000003</v>
      </c>
      <c r="K23" s="19">
        <f t="shared" si="14"/>
        <v>3403.8900000000003</v>
      </c>
      <c r="L23" s="19">
        <f t="shared" si="14"/>
        <v>1401.3200000000002</v>
      </c>
      <c r="M23" s="19">
        <f t="shared" ref="M23:S23" si="15">+M17+M19+M21</f>
        <v>0</v>
      </c>
      <c r="N23" s="19">
        <f t="shared" si="15"/>
        <v>160.54000000000002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17214.82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>
        <v>10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10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58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58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10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58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20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110.8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110.8</v>
      </c>
    </row>
    <row r="34" spans="1:34" x14ac:dyDescent="0.25">
      <c r="A34" s="13" t="s">
        <v>36</v>
      </c>
      <c r="B34" s="38"/>
      <c r="C34" s="38"/>
      <c r="D34" s="38"/>
      <c r="E34" s="38"/>
      <c r="F34" s="38">
        <v>73.14</v>
      </c>
      <c r="G34" s="38"/>
      <c r="H34" s="38"/>
      <c r="I34" s="38"/>
      <c r="J34" s="38">
        <v>20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93.14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404.46420000000001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110.60000000000001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515.06420000000003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73.14</v>
      </c>
      <c r="G38" s="20">
        <f t="shared" si="39"/>
        <v>0</v>
      </c>
      <c r="H38" s="20">
        <f t="shared" si="39"/>
        <v>0</v>
      </c>
      <c r="I38" s="20">
        <f t="shared" si="39"/>
        <v>20</v>
      </c>
      <c r="J38" s="20">
        <f t="shared" si="39"/>
        <v>20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113.14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404.46420000000001</v>
      </c>
      <c r="G39" s="19">
        <f t="shared" si="42"/>
        <v>0</v>
      </c>
      <c r="H39" s="19">
        <f t="shared" si="42"/>
        <v>0</v>
      </c>
      <c r="I39" s="19">
        <f t="shared" si="42"/>
        <v>110.8</v>
      </c>
      <c r="J39" s="19">
        <f t="shared" si="42"/>
        <v>110.60000000000001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625.86419999999998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10.26</v>
      </c>
      <c r="C42" s="38"/>
      <c r="D42" s="38"/>
      <c r="E42" s="38">
        <v>235.88</v>
      </c>
      <c r="F42" s="38">
        <v>96.94</v>
      </c>
      <c r="G42" s="38"/>
      <c r="H42" s="38">
        <v>36.06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379.14</v>
      </c>
    </row>
    <row r="43" spans="1:34" s="47" customFormat="1" x14ac:dyDescent="0.25">
      <c r="A43" s="46" t="s">
        <v>44</v>
      </c>
      <c r="B43" s="22">
        <f>B42*$B$9</f>
        <v>56.7378</v>
      </c>
      <c r="C43" s="22">
        <f t="shared" ref="C43:L43" si="48">C42*$B$9</f>
        <v>0</v>
      </c>
      <c r="D43" s="22">
        <f t="shared" si="48"/>
        <v>0</v>
      </c>
      <c r="E43" s="22">
        <f t="shared" si="48"/>
        <v>1304.4164000000001</v>
      </c>
      <c r="F43" s="22">
        <f t="shared" si="48"/>
        <v>536.07820000000004</v>
      </c>
      <c r="G43" s="22">
        <f t="shared" si="48"/>
        <v>0</v>
      </c>
      <c r="H43" s="22">
        <f t="shared" si="48"/>
        <v>199.41180000000003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2096.6442000000002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10.26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235.88</v>
      </c>
      <c r="F46" s="20">
        <f t="shared" si="54"/>
        <v>96.94</v>
      </c>
      <c r="G46" s="20">
        <f t="shared" si="54"/>
        <v>0</v>
      </c>
      <c r="H46" s="20">
        <f t="shared" si="54"/>
        <v>36.06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379.14</v>
      </c>
    </row>
    <row r="47" spans="1:34" s="47" customFormat="1" x14ac:dyDescent="0.25">
      <c r="A47" s="48" t="s">
        <v>48</v>
      </c>
      <c r="B47" s="19">
        <f>+B41+B43+B45</f>
        <v>56.7378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1304.4164000000001</v>
      </c>
      <c r="F47" s="19">
        <f t="shared" si="57"/>
        <v>536.07820000000004</v>
      </c>
      <c r="G47" s="19">
        <f t="shared" si="57"/>
        <v>0</v>
      </c>
      <c r="H47" s="19">
        <f t="shared" si="57"/>
        <v>199.41180000000003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2096.6442000000002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1131.81</v>
      </c>
      <c r="C49" s="44">
        <v>1765.92</v>
      </c>
      <c r="D49" s="44"/>
      <c r="E49" s="44">
        <v>1349.43</v>
      </c>
      <c r="F49" s="44">
        <v>3638.67</v>
      </c>
      <c r="G49" s="44">
        <v>2358.58</v>
      </c>
      <c r="H49" s="44">
        <v>1027.55</v>
      </c>
      <c r="I49" s="44">
        <v>2067.9299999999998</v>
      </c>
      <c r="J49" s="44">
        <v>1028.17</v>
      </c>
      <c r="K49" s="44">
        <v>5116.24</v>
      </c>
      <c r="L49" s="44">
        <v>2918.72</v>
      </c>
      <c r="M49" s="45">
        <v>4432.22</v>
      </c>
      <c r="N49" s="45">
        <v>631.83000000000004</v>
      </c>
      <c r="O49" s="45">
        <v>2697.78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30164.850000000002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65.22</v>
      </c>
      <c r="C53" s="44">
        <v>80.34</v>
      </c>
      <c r="D53" s="44"/>
      <c r="E53" s="44">
        <v>49.47</v>
      </c>
      <c r="F53" s="44">
        <v>219.26</v>
      </c>
      <c r="G53" s="44">
        <v>701.01</v>
      </c>
      <c r="H53" s="44">
        <v>905.57</v>
      </c>
      <c r="I53" s="44">
        <v>1093.07</v>
      </c>
      <c r="J53" s="44">
        <v>360.37</v>
      </c>
      <c r="K53" s="44"/>
      <c r="L53" s="44"/>
      <c r="M53" s="45"/>
      <c r="N53" s="45">
        <v>160.24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3634.5499999999993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16.8</v>
      </c>
      <c r="G55" s="44">
        <v>819.51</v>
      </c>
      <c r="H55" s="44">
        <v>164.45</v>
      </c>
      <c r="I55" s="44"/>
      <c r="J55" s="44"/>
      <c r="K55" s="44">
        <v>56.6</v>
      </c>
      <c r="L55" s="44">
        <v>104.13</v>
      </c>
      <c r="M55" s="45">
        <v>85.85</v>
      </c>
      <c r="N55" s="45"/>
      <c r="O55" s="45">
        <v>35.159999999999997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1282.4999999999998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1658.3678</v>
      </c>
      <c r="C64" s="53">
        <f t="shared" ref="C64:AG64" si="61">+C15+C23+C31+C39+C47+C48+C49+C50+C51+C52+C53+C54+C55+C56+C57+C58+C59+C60+C61+C62+C63</f>
        <v>2006.6</v>
      </c>
      <c r="D64" s="53">
        <f t="shared" si="61"/>
        <v>1</v>
      </c>
      <c r="E64" s="53">
        <f t="shared" si="61"/>
        <v>2901.8063999999999</v>
      </c>
      <c r="F64" s="53">
        <f t="shared" si="61"/>
        <v>6007.5623999999998</v>
      </c>
      <c r="G64" s="53">
        <f t="shared" si="61"/>
        <v>7445.32</v>
      </c>
      <c r="H64" s="53">
        <f t="shared" si="61"/>
        <v>4656.9817999999996</v>
      </c>
      <c r="I64" s="53">
        <f t="shared" si="61"/>
        <v>6260.9599999999991</v>
      </c>
      <c r="J64" s="53">
        <f t="shared" si="61"/>
        <v>3426.11</v>
      </c>
      <c r="K64" s="53">
        <f t="shared" si="61"/>
        <v>8999.7300000000014</v>
      </c>
      <c r="L64" s="53">
        <f t="shared" si="61"/>
        <v>4718.17</v>
      </c>
      <c r="M64" s="53">
        <f t="shared" si="61"/>
        <v>4626.5700000000006</v>
      </c>
      <c r="N64" s="53">
        <f t="shared" si="61"/>
        <v>1053.1100000000001</v>
      </c>
      <c r="O64" s="53">
        <f t="shared" si="61"/>
        <v>2766.44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56528.7284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2 D</v>
      </c>
      <c r="E66" s="55" t="str">
        <f t="shared" si="62"/>
        <v>CAJA 3 D</v>
      </c>
      <c r="F66" s="55" t="str">
        <f t="shared" si="62"/>
        <v>CAJA 4 D</v>
      </c>
      <c r="G66" s="55" t="str">
        <f t="shared" si="62"/>
        <v>CAJA 1 D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14 D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1658.19</v>
      </c>
      <c r="C67" s="57">
        <f t="shared" ref="C67:L67" si="63">C12</f>
        <v>2007.36</v>
      </c>
      <c r="D67" s="57">
        <f t="shared" si="63"/>
        <v>0.57999999999999996</v>
      </c>
      <c r="E67" s="57">
        <f t="shared" si="63"/>
        <v>2901.14</v>
      </c>
      <c r="F67" s="57">
        <f t="shared" si="63"/>
        <v>6005.65</v>
      </c>
      <c r="G67" s="57">
        <f t="shared" si="63"/>
        <v>7402.65</v>
      </c>
      <c r="H67" s="57">
        <f t="shared" si="63"/>
        <v>4656.5</v>
      </c>
      <c r="I67" s="57">
        <f t="shared" si="63"/>
        <v>6258.36</v>
      </c>
      <c r="J67" s="57">
        <f t="shared" si="63"/>
        <v>3383.72</v>
      </c>
      <c r="K67" s="57">
        <f t="shared" si="63"/>
        <v>9000.24</v>
      </c>
      <c r="L67" s="57">
        <f t="shared" si="63"/>
        <v>4716.54</v>
      </c>
      <c r="M67" s="57">
        <f t="shared" ref="M67:AG67" si="64">M12</f>
        <v>4625.57</v>
      </c>
      <c r="N67" s="57">
        <f t="shared" si="64"/>
        <v>1049.57</v>
      </c>
      <c r="O67" s="57">
        <f t="shared" si="64"/>
        <v>2765.97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56432.04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1658.19</v>
      </c>
      <c r="C69" s="59">
        <f t="shared" ref="C69:L69" si="67">+C67+C68</f>
        <v>2007.36</v>
      </c>
      <c r="D69" s="59">
        <f t="shared" si="67"/>
        <v>0.57999999999999996</v>
      </c>
      <c r="E69" s="59">
        <f t="shared" si="67"/>
        <v>2901.14</v>
      </c>
      <c r="F69" s="59">
        <f t="shared" si="67"/>
        <v>6005.65</v>
      </c>
      <c r="G69" s="59">
        <f t="shared" si="67"/>
        <v>7402.65</v>
      </c>
      <c r="H69" s="59">
        <f t="shared" si="67"/>
        <v>4656.5</v>
      </c>
      <c r="I69" s="59">
        <f t="shared" si="67"/>
        <v>6258.36</v>
      </c>
      <c r="J69" s="59">
        <f t="shared" si="67"/>
        <v>3383.72</v>
      </c>
      <c r="K69" s="59">
        <f t="shared" si="67"/>
        <v>9000.24</v>
      </c>
      <c r="L69" s="59">
        <f t="shared" si="67"/>
        <v>4716.54</v>
      </c>
      <c r="M69" s="59">
        <f t="shared" ref="M69:AG69" si="68">+M67+M68</f>
        <v>4625.57</v>
      </c>
      <c r="N69" s="59">
        <f t="shared" si="68"/>
        <v>1049.57</v>
      </c>
      <c r="O69" s="59">
        <f t="shared" si="68"/>
        <v>2765.97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56432.04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0.17779999999993379</v>
      </c>
      <c r="C70" s="57">
        <f t="shared" si="69"/>
        <v>-0.75999999999999091</v>
      </c>
      <c r="D70" s="57">
        <f t="shared" si="69"/>
        <v>0.42000000000000004</v>
      </c>
      <c r="E70" s="57">
        <f t="shared" si="69"/>
        <v>0.66640000000006694</v>
      </c>
      <c r="F70" s="57">
        <f t="shared" si="69"/>
        <v>1.9124000000001615</v>
      </c>
      <c r="G70" s="57">
        <f t="shared" si="69"/>
        <v>42.670000000000073</v>
      </c>
      <c r="H70" s="57">
        <f t="shared" si="69"/>
        <v>0.48179999999956635</v>
      </c>
      <c r="I70" s="57">
        <f t="shared" si="69"/>
        <v>2.5999999999994543</v>
      </c>
      <c r="J70" s="57">
        <f t="shared" si="69"/>
        <v>42.390000000000327</v>
      </c>
      <c r="K70" s="57">
        <f t="shared" si="69"/>
        <v>-0.50999999999839929</v>
      </c>
      <c r="L70" s="57">
        <f t="shared" si="69"/>
        <v>1.6300000000001091</v>
      </c>
      <c r="M70" s="57">
        <f t="shared" ref="M70:AG70" si="70">+M64-M69</f>
        <v>1.0000000000009095</v>
      </c>
      <c r="N70" s="57">
        <f t="shared" si="70"/>
        <v>3.540000000000191</v>
      </c>
      <c r="O70" s="57">
        <f t="shared" si="70"/>
        <v>0.47000000000025466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96.688400000002659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128</v>
      </c>
      <c r="H71" s="14"/>
      <c r="I71" s="14"/>
      <c r="J71" s="14" t="s">
        <v>129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2586</v>
      </c>
      <c r="C12" s="26">
        <v>2156.6999999999998</v>
      </c>
      <c r="D12" s="26">
        <v>1539.9</v>
      </c>
      <c r="E12" s="26">
        <v>1373.6</v>
      </c>
      <c r="F12" s="26">
        <v>976.87</v>
      </c>
      <c r="G12" s="26">
        <v>4502.13</v>
      </c>
      <c r="H12" s="26">
        <v>3631.9</v>
      </c>
      <c r="I12" s="26">
        <v>3921.18</v>
      </c>
      <c r="J12" s="26">
        <v>4598.32</v>
      </c>
      <c r="K12" s="26">
        <v>3295.93</v>
      </c>
      <c r="L12" s="26">
        <v>2757.29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31339.820000000003</v>
      </c>
      <c r="AI12" s="26">
        <v>31066</v>
      </c>
      <c r="AJ12" s="69">
        <f>+AI12-AH12</f>
        <v>-273.82000000000335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107.5</v>
      </c>
      <c r="C15" s="23">
        <v>99.5</v>
      </c>
      <c r="D15" s="23">
        <v>0</v>
      </c>
      <c r="E15" s="23">
        <v>135</v>
      </c>
      <c r="F15" s="23">
        <v>0</v>
      </c>
      <c r="G15" s="23">
        <v>79</v>
      </c>
      <c r="H15" s="23">
        <v>0</v>
      </c>
      <c r="I15" s="23">
        <v>171.5</v>
      </c>
      <c r="J15" s="23">
        <v>227.5</v>
      </c>
      <c r="K15" s="23">
        <v>201</v>
      </c>
      <c r="L15" s="23">
        <v>159.5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1180.5</v>
      </c>
    </row>
    <row r="16" spans="1:36" s="32" customFormat="1" x14ac:dyDescent="0.25">
      <c r="A16" s="30" t="s">
        <v>20</v>
      </c>
      <c r="B16" s="31"/>
      <c r="C16" s="31">
        <v>0</v>
      </c>
      <c r="D16" s="31">
        <v>0</v>
      </c>
      <c r="E16" s="31">
        <v>0</v>
      </c>
      <c r="F16" s="31">
        <v>0</v>
      </c>
      <c r="G16" s="31">
        <v>236</v>
      </c>
      <c r="H16" s="31">
        <v>219</v>
      </c>
      <c r="I16" s="31">
        <v>138</v>
      </c>
      <c r="J16" s="31">
        <v>180</v>
      </c>
      <c r="K16" s="31">
        <v>123</v>
      </c>
      <c r="L16" s="31">
        <v>119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1015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1307.44</v>
      </c>
      <c r="H17" s="22">
        <f t="shared" si="2"/>
        <v>1213.26</v>
      </c>
      <c r="I17" s="22">
        <f t="shared" si="2"/>
        <v>764.52</v>
      </c>
      <c r="J17" s="22">
        <f t="shared" si="2"/>
        <v>997.2</v>
      </c>
      <c r="K17" s="22">
        <f t="shared" si="2"/>
        <v>681.42</v>
      </c>
      <c r="L17" s="22">
        <f t="shared" si="2"/>
        <v>659.26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5623.1</v>
      </c>
    </row>
    <row r="18" spans="1:36" s="32" customFormat="1" x14ac:dyDescent="0.25">
      <c r="A18" s="30" t="s">
        <v>23</v>
      </c>
      <c r="B18" s="33">
        <v>81</v>
      </c>
      <c r="C18" s="33">
        <v>115</v>
      </c>
      <c r="D18" s="33">
        <v>89</v>
      </c>
      <c r="E18" s="33">
        <v>76</v>
      </c>
      <c r="F18" s="33">
        <v>59</v>
      </c>
      <c r="G18" s="33">
        <v>70</v>
      </c>
      <c r="H18" s="33">
        <v>60</v>
      </c>
      <c r="I18" s="33">
        <v>52</v>
      </c>
      <c r="J18" s="33">
        <v>65</v>
      </c>
      <c r="K18" s="33">
        <v>40</v>
      </c>
      <c r="L18" s="33">
        <v>39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746</v>
      </c>
      <c r="AJ18" s="70"/>
    </row>
    <row r="19" spans="1:36" s="47" customFormat="1" x14ac:dyDescent="0.25">
      <c r="A19" s="46" t="s">
        <v>27</v>
      </c>
      <c r="B19" s="22">
        <f>B18*$B$9</f>
        <v>447.93</v>
      </c>
      <c r="C19" s="22">
        <f t="shared" ref="C19:AG19" si="3">C18*$B$9</f>
        <v>635.95000000000005</v>
      </c>
      <c r="D19" s="22">
        <f t="shared" si="3"/>
        <v>492.17</v>
      </c>
      <c r="E19" s="22">
        <f t="shared" si="3"/>
        <v>420.28000000000003</v>
      </c>
      <c r="F19" s="22">
        <f t="shared" si="3"/>
        <v>326.27000000000004</v>
      </c>
      <c r="G19" s="22">
        <f t="shared" si="3"/>
        <v>387.1</v>
      </c>
      <c r="H19" s="22">
        <f t="shared" si="3"/>
        <v>331.8</v>
      </c>
      <c r="I19" s="22">
        <f t="shared" si="3"/>
        <v>287.56</v>
      </c>
      <c r="J19" s="22">
        <f t="shared" si="3"/>
        <v>359.45</v>
      </c>
      <c r="K19" s="22">
        <f t="shared" si="3"/>
        <v>221.20000000000002</v>
      </c>
      <c r="L19" s="22">
        <f t="shared" si="3"/>
        <v>215.67000000000002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4125.38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115</v>
      </c>
      <c r="D22" s="20">
        <f t="shared" si="5"/>
        <v>89</v>
      </c>
      <c r="E22" s="20">
        <f t="shared" si="5"/>
        <v>76</v>
      </c>
      <c r="F22" s="20">
        <f t="shared" si="5"/>
        <v>59</v>
      </c>
      <c r="G22" s="20">
        <f t="shared" si="5"/>
        <v>306</v>
      </c>
      <c r="H22" s="20">
        <f t="shared" si="5"/>
        <v>279</v>
      </c>
      <c r="I22" s="20">
        <f t="shared" si="5"/>
        <v>190</v>
      </c>
      <c r="J22" s="20">
        <f t="shared" si="5"/>
        <v>245</v>
      </c>
      <c r="K22" s="20">
        <f t="shared" si="5"/>
        <v>163</v>
      </c>
      <c r="L22" s="20">
        <f t="shared" si="5"/>
        <v>158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1761</v>
      </c>
    </row>
    <row r="23" spans="1:36" s="47" customFormat="1" x14ac:dyDescent="0.25">
      <c r="A23" s="48" t="s">
        <v>26</v>
      </c>
      <c r="B23" s="19">
        <f>+B17+B19+B21</f>
        <v>447.93</v>
      </c>
      <c r="C23" s="19">
        <f t="shared" si="5"/>
        <v>635.95000000000005</v>
      </c>
      <c r="D23" s="19">
        <f t="shared" si="5"/>
        <v>492.17</v>
      </c>
      <c r="E23" s="19">
        <f t="shared" si="5"/>
        <v>420.28000000000003</v>
      </c>
      <c r="F23" s="19">
        <f t="shared" si="5"/>
        <v>326.27000000000004</v>
      </c>
      <c r="G23" s="19">
        <f t="shared" si="5"/>
        <v>1694.54</v>
      </c>
      <c r="H23" s="19">
        <f t="shared" si="5"/>
        <v>1545.06</v>
      </c>
      <c r="I23" s="19">
        <f t="shared" si="5"/>
        <v>1052.08</v>
      </c>
      <c r="J23" s="19">
        <f t="shared" si="5"/>
        <v>1356.65</v>
      </c>
      <c r="K23" s="19">
        <f t="shared" si="5"/>
        <v>902.62</v>
      </c>
      <c r="L23" s="19">
        <f t="shared" si="5"/>
        <v>874.93000000000006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9748.4800000000014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15.44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15.44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85.537599999999998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85.537599999999998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15.44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15.44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85.537599999999998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85.537599999999998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9.65</v>
      </c>
      <c r="H42" s="38">
        <v>25.67</v>
      </c>
      <c r="I42" s="38"/>
      <c r="J42" s="38"/>
      <c r="K42" s="38">
        <v>6.65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41.97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53.364500000000007</v>
      </c>
      <c r="H43" s="22">
        <f t="shared" si="17"/>
        <v>141.95510000000002</v>
      </c>
      <c r="I43" s="22">
        <f t="shared" si="17"/>
        <v>0</v>
      </c>
      <c r="J43" s="22">
        <f t="shared" si="17"/>
        <v>0</v>
      </c>
      <c r="K43" s="22">
        <f t="shared" si="17"/>
        <v>36.774500000000003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232.09410000000003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9.65</v>
      </c>
      <c r="H46" s="20">
        <f t="shared" si="19"/>
        <v>25.67</v>
      </c>
      <c r="I46" s="20">
        <f t="shared" si="19"/>
        <v>0</v>
      </c>
      <c r="J46" s="20">
        <f t="shared" si="19"/>
        <v>0</v>
      </c>
      <c r="K46" s="20">
        <f t="shared" si="19"/>
        <v>6.65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53.364500000000007</v>
      </c>
      <c r="H47" s="19">
        <f t="shared" si="19"/>
        <v>141.95510000000002</v>
      </c>
      <c r="I47" s="19">
        <f t="shared" si="19"/>
        <v>0</v>
      </c>
      <c r="J47" s="19">
        <f t="shared" si="19"/>
        <v>0</v>
      </c>
      <c r="K47" s="19">
        <f t="shared" si="19"/>
        <v>36.774500000000003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232.09410000000003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1374.73</v>
      </c>
      <c r="C49" s="44">
        <v>1272.51</v>
      </c>
      <c r="D49" s="44">
        <v>985.8</v>
      </c>
      <c r="E49" s="44">
        <v>818.99</v>
      </c>
      <c r="F49" s="44">
        <v>360.42</v>
      </c>
      <c r="G49" s="44">
        <v>2275.15</v>
      </c>
      <c r="H49" s="44">
        <v>846.66</v>
      </c>
      <c r="I49" s="44">
        <v>1966.35</v>
      </c>
      <c r="J49" s="44"/>
      <c r="K49" s="44">
        <v>2142.9499999999998</v>
      </c>
      <c r="L49" s="44">
        <v>1111.45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13155.010000000002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864.66</v>
      </c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864.66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47.29</v>
      </c>
      <c r="C52" s="44">
        <v>10.9</v>
      </c>
      <c r="D52" s="44"/>
      <c r="E52" s="44"/>
      <c r="F52" s="44"/>
      <c r="G52" s="44"/>
      <c r="H52" s="44">
        <v>762.94</v>
      </c>
      <c r="I52" s="44"/>
      <c r="J52" s="44">
        <v>1557.94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2379.0700000000002</v>
      </c>
    </row>
    <row r="53" spans="1:34" x14ac:dyDescent="0.25">
      <c r="A53" s="17" t="s">
        <v>18</v>
      </c>
      <c r="B53" s="44">
        <v>282.05</v>
      </c>
      <c r="C53" s="44">
        <v>138.99</v>
      </c>
      <c r="D53" s="44">
        <v>87.92</v>
      </c>
      <c r="E53" s="44"/>
      <c r="F53" s="44">
        <v>280.39</v>
      </c>
      <c r="G53" s="44">
        <v>406.93</v>
      </c>
      <c r="H53" s="44">
        <v>175.98</v>
      </c>
      <c r="I53" s="44">
        <v>574.27</v>
      </c>
      <c r="J53" s="44">
        <v>593.9</v>
      </c>
      <c r="K53" s="44"/>
      <c r="L53" s="44">
        <v>477.09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3017.52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238.67</v>
      </c>
      <c r="C55" s="44"/>
      <c r="D55" s="44">
        <v>0</v>
      </c>
      <c r="E55" s="44">
        <v>0</v>
      </c>
      <c r="F55" s="44">
        <v>31.52</v>
      </c>
      <c r="G55" s="44"/>
      <c r="H55" s="44"/>
      <c r="I55" s="44">
        <v>154.63</v>
      </c>
      <c r="J55" s="44"/>
      <c r="K55" s="44">
        <v>11.3</v>
      </c>
      <c r="L55" s="44">
        <v>37.78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473.9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196.09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196.09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89.72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89.72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2587.89</v>
      </c>
      <c r="C64" s="53">
        <f t="shared" ref="C64:AG64" si="21">+C15+C23+C31+C39+C47+C48+C49+C50+C51+C52+C53+C54+C55+C56+C57+C58+C59+C60+C61+C62+C63</f>
        <v>2157.8500000000004</v>
      </c>
      <c r="D64" s="53">
        <f t="shared" si="21"/>
        <v>1565.89</v>
      </c>
      <c r="E64" s="53">
        <f t="shared" si="21"/>
        <v>1374.27</v>
      </c>
      <c r="F64" s="53">
        <f t="shared" si="21"/>
        <v>998.6</v>
      </c>
      <c r="G64" s="53">
        <f t="shared" si="21"/>
        <v>4508.9845000000005</v>
      </c>
      <c r="H64" s="53">
        <f t="shared" si="21"/>
        <v>3668.6851000000001</v>
      </c>
      <c r="I64" s="53">
        <f t="shared" si="21"/>
        <v>3918.83</v>
      </c>
      <c r="J64" s="53">
        <f t="shared" si="21"/>
        <v>4600.6499999999996</v>
      </c>
      <c r="K64" s="53">
        <f t="shared" si="21"/>
        <v>3294.6444999999999</v>
      </c>
      <c r="L64" s="53">
        <f t="shared" si="21"/>
        <v>2746.2876000000001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31422.581700000002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2586</v>
      </c>
      <c r="C67" s="57">
        <f t="shared" ref="C67:L67" si="23">C12</f>
        <v>2156.6999999999998</v>
      </c>
      <c r="D67" s="57">
        <f t="shared" si="23"/>
        <v>1539.9</v>
      </c>
      <c r="E67" s="57">
        <f t="shared" si="23"/>
        <v>1373.6</v>
      </c>
      <c r="F67" s="57">
        <f t="shared" si="23"/>
        <v>976.87</v>
      </c>
      <c r="G67" s="57">
        <f t="shared" si="23"/>
        <v>4502.13</v>
      </c>
      <c r="H67" s="57">
        <f t="shared" si="23"/>
        <v>3631.9</v>
      </c>
      <c r="I67" s="57">
        <f t="shared" si="23"/>
        <v>3921.18</v>
      </c>
      <c r="J67" s="57">
        <f t="shared" si="23"/>
        <v>4598.32</v>
      </c>
      <c r="K67" s="57">
        <f t="shared" si="23"/>
        <v>3295.93</v>
      </c>
      <c r="L67" s="57">
        <f t="shared" si="23"/>
        <v>2757.29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31339.820000000003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2586</v>
      </c>
      <c r="C69" s="59">
        <f t="shared" ref="C69:AG69" si="25">+C67+C68</f>
        <v>2156.6999999999998</v>
      </c>
      <c r="D69" s="59">
        <f t="shared" si="25"/>
        <v>1539.9</v>
      </c>
      <c r="E69" s="59">
        <f t="shared" si="25"/>
        <v>1373.6</v>
      </c>
      <c r="F69" s="59">
        <f t="shared" si="25"/>
        <v>976.87</v>
      </c>
      <c r="G69" s="59">
        <f t="shared" si="25"/>
        <v>4502.13</v>
      </c>
      <c r="H69" s="59">
        <f t="shared" si="25"/>
        <v>3631.9</v>
      </c>
      <c r="I69" s="59">
        <f t="shared" si="25"/>
        <v>3921.18</v>
      </c>
      <c r="J69" s="59">
        <f t="shared" si="25"/>
        <v>4598.32</v>
      </c>
      <c r="K69" s="59">
        <f t="shared" si="25"/>
        <v>3295.93</v>
      </c>
      <c r="L69" s="59">
        <f t="shared" si="25"/>
        <v>2757.29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31339.820000000003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1.8899999999998727</v>
      </c>
      <c r="C70" s="57">
        <f t="shared" si="26"/>
        <v>1.1500000000005457</v>
      </c>
      <c r="D70" s="57">
        <f t="shared" si="26"/>
        <v>25.990000000000009</v>
      </c>
      <c r="E70" s="57">
        <f t="shared" si="26"/>
        <v>0.67000000000007276</v>
      </c>
      <c r="F70" s="57">
        <f t="shared" si="26"/>
        <v>21.730000000000018</v>
      </c>
      <c r="G70" s="57">
        <f t="shared" si="26"/>
        <v>6.8545000000003711</v>
      </c>
      <c r="H70" s="57">
        <f t="shared" si="26"/>
        <v>36.785100000000057</v>
      </c>
      <c r="I70" s="57">
        <f t="shared" si="26"/>
        <v>-2.3499999999999091</v>
      </c>
      <c r="J70" s="57">
        <f t="shared" si="26"/>
        <v>2.3299999999999272</v>
      </c>
      <c r="K70" s="57">
        <f t="shared" si="26"/>
        <v>-1.2854999999999563</v>
      </c>
      <c r="L70" s="57">
        <f t="shared" si="26"/>
        <v>-11.002399999999852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82.761700000001156</v>
      </c>
    </row>
    <row r="71" spans="1:34" ht="112.5" customHeight="1" x14ac:dyDescent="0.25">
      <c r="A71" s="77" t="s">
        <v>96</v>
      </c>
      <c r="B71" s="14"/>
      <c r="C71" s="14"/>
      <c r="D71" s="14" t="s">
        <v>123</v>
      </c>
      <c r="E71" s="14"/>
      <c r="F71" s="14" t="s">
        <v>124</v>
      </c>
      <c r="G71" s="14"/>
      <c r="H71" s="14" t="s">
        <v>125</v>
      </c>
      <c r="I71" s="14"/>
      <c r="J71" s="14"/>
      <c r="K71" s="14"/>
      <c r="L71" s="14" t="s">
        <v>126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1701.84</v>
      </c>
      <c r="C12" s="26">
        <v>3719.32</v>
      </c>
      <c r="D12" s="26">
        <v>2162.0300000000002</v>
      </c>
      <c r="E12" s="26">
        <v>449.85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8033.0400000000009</v>
      </c>
      <c r="AI12" s="26">
        <v>7971.38</v>
      </c>
      <c r="AJ12" s="69">
        <f>+AI12-AH12</f>
        <v>-61.660000000000764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44.5</v>
      </c>
      <c r="C15" s="23"/>
      <c r="D15" s="23">
        <v>109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153.5</v>
      </c>
    </row>
    <row r="16" spans="1:36" s="32" customFormat="1" x14ac:dyDescent="0.25">
      <c r="A16" s="30" t="s">
        <v>20</v>
      </c>
      <c r="B16" s="31"/>
      <c r="C16" s="31">
        <v>133</v>
      </c>
      <c r="D16" s="31">
        <v>25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736.82</v>
      </c>
      <c r="D17" s="22">
        <f t="shared" ref="D17:AG17" si="2">D16*$B$8</f>
        <v>138.5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875.32</v>
      </c>
    </row>
    <row r="18" spans="1:36" s="32" customFormat="1" x14ac:dyDescent="0.25">
      <c r="A18" s="30" t="s">
        <v>23</v>
      </c>
      <c r="B18" s="33">
        <v>9</v>
      </c>
      <c r="C18" s="33">
        <v>145</v>
      </c>
      <c r="D18" s="33">
        <v>89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243</v>
      </c>
      <c r="AJ18" s="70"/>
    </row>
    <row r="19" spans="1:36" s="47" customFormat="1" x14ac:dyDescent="0.25">
      <c r="A19" s="46" t="s">
        <v>27</v>
      </c>
      <c r="B19" s="22">
        <f>B18*$B$9</f>
        <v>49.77</v>
      </c>
      <c r="C19" s="22">
        <f t="shared" ref="C19:AG19" si="3">C18*$B$9</f>
        <v>801.85</v>
      </c>
      <c r="D19" s="22">
        <f t="shared" si="3"/>
        <v>492.17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1343.79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</v>
      </c>
      <c r="C22" s="20">
        <f t="shared" ref="C22:AG23" si="5">+C16+C18+C20</f>
        <v>278</v>
      </c>
      <c r="D22" s="20">
        <f t="shared" si="5"/>
        <v>114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401</v>
      </c>
    </row>
    <row r="23" spans="1:36" s="47" customFormat="1" x14ac:dyDescent="0.25">
      <c r="A23" s="48" t="s">
        <v>26</v>
      </c>
      <c r="B23" s="19">
        <f>+B17+B19+B21</f>
        <v>49.77</v>
      </c>
      <c r="C23" s="19">
        <f t="shared" si="5"/>
        <v>1538.67</v>
      </c>
      <c r="D23" s="19">
        <f t="shared" si="5"/>
        <v>630.67000000000007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2219.11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25.65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25.65</v>
      </c>
    </row>
    <row r="35" spans="1:34" s="47" customFormat="1" x14ac:dyDescent="0.25">
      <c r="A35" s="46" t="s">
        <v>35</v>
      </c>
      <c r="B35" s="22">
        <f>B34*$B$9</f>
        <v>141.84450000000001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141.84450000000001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25.65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25.65</v>
      </c>
    </row>
    <row r="39" spans="1:34" s="47" customFormat="1" x14ac:dyDescent="0.25">
      <c r="A39" s="48" t="s">
        <v>42</v>
      </c>
      <c r="B39" s="19">
        <f>+B33+B35+B37</f>
        <v>141.84450000000001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141.84450000000001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1198.28</v>
      </c>
      <c r="C49" s="44">
        <v>1500.47</v>
      </c>
      <c r="D49" s="44">
        <v>1192.99</v>
      </c>
      <c r="E49" s="44">
        <v>350.17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4241.91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255.82</v>
      </c>
      <c r="C53" s="44">
        <v>758.3</v>
      </c>
      <c r="D53" s="44">
        <v>226.03</v>
      </c>
      <c r="E53" s="44">
        <v>99.18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1339.33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1702.1544999999999</v>
      </c>
      <c r="C64" s="53">
        <f t="shared" ref="C64:AG64" si="21">+C15+C23+C31+C39+C47+C48+C49+C50+C51+C52+C53+C54+C55+C56+C57+C58+C59+C60+C61+C62+C63</f>
        <v>3797.4400000000005</v>
      </c>
      <c r="D64" s="53">
        <f t="shared" si="21"/>
        <v>2158.69</v>
      </c>
      <c r="E64" s="53">
        <f t="shared" si="21"/>
        <v>449.35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8107.6345000000001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1701.84</v>
      </c>
      <c r="C67" s="57">
        <f t="shared" ref="C67:L67" si="23">C12</f>
        <v>3719.32</v>
      </c>
      <c r="D67" s="57">
        <f t="shared" si="23"/>
        <v>2162.0300000000002</v>
      </c>
      <c r="E67" s="57">
        <f t="shared" si="23"/>
        <v>449.85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8033.0400000000009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1701.84</v>
      </c>
      <c r="C69" s="59">
        <f t="shared" ref="C69:AG69" si="25">+C67+C68</f>
        <v>3719.32</v>
      </c>
      <c r="D69" s="59">
        <f t="shared" si="25"/>
        <v>2162.0300000000002</v>
      </c>
      <c r="E69" s="59">
        <f t="shared" si="25"/>
        <v>449.85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8033.0400000000009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0.31449999999995271</v>
      </c>
      <c r="C70" s="57">
        <f t="shared" si="26"/>
        <v>78.120000000000346</v>
      </c>
      <c r="D70" s="57">
        <f t="shared" si="26"/>
        <v>-3.3400000000001455</v>
      </c>
      <c r="E70" s="57">
        <f t="shared" si="26"/>
        <v>-0.5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74.594500000000153</v>
      </c>
    </row>
    <row r="71" spans="1:34" ht="95.2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AI66" sqref="AI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4959.26</v>
      </c>
      <c r="C12" s="26">
        <v>3109.06</v>
      </c>
      <c r="D12" s="26">
        <v>2106.89</v>
      </c>
      <c r="E12" s="26">
        <v>1940.83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12116.039999999999</v>
      </c>
      <c r="AI12" s="26">
        <v>12044.23</v>
      </c>
      <c r="AJ12" s="69">
        <f>+AI12-AH12</f>
        <v>-71.809999999999491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294</v>
      </c>
      <c r="C15" s="23">
        <v>305.5</v>
      </c>
      <c r="D15" s="23">
        <v>415.5</v>
      </c>
      <c r="E15" s="23">
        <v>238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1253</v>
      </c>
    </row>
    <row r="16" spans="1:36" s="32" customFormat="1" x14ac:dyDescent="0.25">
      <c r="A16" s="30" t="s">
        <v>20</v>
      </c>
      <c r="B16" s="31">
        <v>45</v>
      </c>
      <c r="C16" s="31">
        <v>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</v>
      </c>
      <c r="AJ16" s="70"/>
    </row>
    <row r="17" spans="1:36" s="47" customFormat="1" x14ac:dyDescent="0.25">
      <c r="A17" s="46" t="s">
        <v>27</v>
      </c>
      <c r="B17" s="22">
        <f>B16*$B$8</f>
        <v>249.3</v>
      </c>
      <c r="C17" s="22">
        <f>C16*$B$8</f>
        <v>16.62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265.92</v>
      </c>
    </row>
    <row r="18" spans="1:36" s="32" customFormat="1" x14ac:dyDescent="0.25">
      <c r="A18" s="30" t="s">
        <v>23</v>
      </c>
      <c r="B18" s="33">
        <v>272</v>
      </c>
      <c r="C18" s="33">
        <v>140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412</v>
      </c>
      <c r="AJ18" s="70"/>
    </row>
    <row r="19" spans="1:36" s="47" customFormat="1" x14ac:dyDescent="0.25">
      <c r="A19" s="46" t="s">
        <v>27</v>
      </c>
      <c r="B19" s="22">
        <f>B18*$B$9</f>
        <v>1504.16</v>
      </c>
      <c r="C19" s="22">
        <f t="shared" ref="C19:AG19" si="3">C18*$B$9</f>
        <v>774.2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2278.36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317</v>
      </c>
      <c r="C22" s="20">
        <f t="shared" ref="C22:AG23" si="5">+C16+C18+C20</f>
        <v>143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460</v>
      </c>
    </row>
    <row r="23" spans="1:36" s="47" customFormat="1" x14ac:dyDescent="0.25">
      <c r="A23" s="48" t="s">
        <v>26</v>
      </c>
      <c r="B23" s="19">
        <f>+B17+B19+B21</f>
        <v>1753.46</v>
      </c>
      <c r="C23" s="19">
        <f t="shared" si="5"/>
        <v>790.82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2544.2800000000002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83.1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83.1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83.1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83.1</v>
      </c>
    </row>
    <row r="40" spans="1:34" x14ac:dyDescent="0.25">
      <c r="A40" s="13" t="s">
        <v>43</v>
      </c>
      <c r="B40" s="36"/>
      <c r="C40" s="36">
        <v>11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60.94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60.94</v>
      </c>
    </row>
    <row r="42" spans="1:34" x14ac:dyDescent="0.25">
      <c r="A42" s="13" t="s">
        <v>45</v>
      </c>
      <c r="B42" s="38"/>
      <c r="C42" s="38">
        <v>6.92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6.92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38.267600000000002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38.267600000000002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17.920000000000002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17.920000000000002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99.207599999999999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99.207599999999999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2173.3200000000002</v>
      </c>
      <c r="C49" s="44">
        <v>1420.08</v>
      </c>
      <c r="D49" s="44">
        <v>1292.44</v>
      </c>
      <c r="E49" s="44">
        <v>1140.3900000000001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6026.2300000000005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628.70000000000005</v>
      </c>
      <c r="C53" s="44">
        <v>494.58</v>
      </c>
      <c r="D53" s="44">
        <v>400.65</v>
      </c>
      <c r="E53" s="44">
        <v>565.16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2089.0899999999997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28.04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4960.62</v>
      </c>
      <c r="C64" s="53">
        <f t="shared" ref="C64:AG64" si="21">+C15+C23+C31+C39+C47+C48+C49+C50+C51+C52+C53+C54+C55+C56+C57+C58+C59+C60+C61+C62+C63</f>
        <v>3110.1876000000002</v>
      </c>
      <c r="D64" s="53">
        <f t="shared" si="21"/>
        <v>2108.59</v>
      </c>
      <c r="E64" s="53">
        <f t="shared" si="21"/>
        <v>1943.5500000000002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12122.9476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4959.26</v>
      </c>
      <c r="C67" s="57">
        <f t="shared" ref="C67:L67" si="23">C12</f>
        <v>3109.06</v>
      </c>
      <c r="D67" s="57">
        <f t="shared" si="23"/>
        <v>2106.89</v>
      </c>
      <c r="E67" s="57">
        <f t="shared" si="23"/>
        <v>1940.83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12116.039999999999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4959.26</v>
      </c>
      <c r="C69" s="59">
        <f t="shared" ref="C69:AG69" si="25">+C67+C68</f>
        <v>3109.06</v>
      </c>
      <c r="D69" s="59">
        <f t="shared" si="25"/>
        <v>2106.89</v>
      </c>
      <c r="E69" s="59">
        <f t="shared" si="25"/>
        <v>1940.83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12116.039999999999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1.3599999999996726</v>
      </c>
      <c r="C70" s="57">
        <f t="shared" si="26"/>
        <v>1.1276000000002568</v>
      </c>
      <c r="D70" s="57">
        <f t="shared" si="26"/>
        <v>1.7000000000002728</v>
      </c>
      <c r="E70" s="57">
        <f t="shared" si="26"/>
        <v>2.7200000000002547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6.9076000000004569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1345.32</v>
      </c>
      <c r="C12" s="26">
        <v>993.14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2338.46</v>
      </c>
      <c r="AI12" s="26">
        <v>2316.35</v>
      </c>
      <c r="AJ12" s="69">
        <f>+AI12-AH12</f>
        <v>-22.110000000000127</v>
      </c>
    </row>
    <row r="13" spans="1:36" ht="19.5" customHeight="1" x14ac:dyDescent="0.25">
      <c r="A13" s="25" t="s">
        <v>117</v>
      </c>
      <c r="B13" s="26">
        <v>48</v>
      </c>
      <c r="C13" s="26">
        <v>60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108</v>
      </c>
      <c r="AI13" s="26"/>
      <c r="AJ13" s="69">
        <f>+AI13-AH13</f>
        <v>-108</v>
      </c>
    </row>
    <row r="14" spans="1:36" ht="19.5" customHeight="1" x14ac:dyDescent="0.25">
      <c r="A14" s="25" t="s">
        <v>118</v>
      </c>
      <c r="B14" s="26">
        <v>60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72</v>
      </c>
      <c r="AI14" s="26"/>
      <c r="AJ14" s="69">
        <f>+AI14-AH14</f>
        <v>-72</v>
      </c>
    </row>
    <row r="15" spans="1:36" x14ac:dyDescent="0.25">
      <c r="A15" s="13" t="s">
        <v>0</v>
      </c>
      <c r="B15" s="23">
        <v>80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</v>
      </c>
    </row>
    <row r="16" spans="1:36" s="32" customFormat="1" x14ac:dyDescent="0.25">
      <c r="A16" s="30" t="s">
        <v>20</v>
      </c>
      <c r="B16" s="31"/>
      <c r="C16" s="31">
        <v>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282.54000000000002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282.54000000000002</v>
      </c>
    </row>
    <row r="18" spans="1:36" s="32" customFormat="1" x14ac:dyDescent="0.25">
      <c r="A18" s="30" t="s">
        <v>23</v>
      </c>
      <c r="B18" s="33">
        <v>36</v>
      </c>
      <c r="C18" s="33">
        <v>15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51</v>
      </c>
      <c r="AJ18" s="70"/>
    </row>
    <row r="19" spans="1:36" s="47" customFormat="1" x14ac:dyDescent="0.25">
      <c r="A19" s="46" t="s">
        <v>27</v>
      </c>
      <c r="B19" s="22">
        <f>B18*$B$9</f>
        <v>199.08</v>
      </c>
      <c r="C19" s="22">
        <f t="shared" ref="C19:AG19" si="3">C18*$B$9</f>
        <v>82.95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282.03000000000003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AG23" si="5">+C16+C18+C20</f>
        <v>66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102</v>
      </c>
    </row>
    <row r="23" spans="1:36" s="47" customFormat="1" x14ac:dyDescent="0.25">
      <c r="A23" s="48" t="s">
        <v>26</v>
      </c>
      <c r="B23" s="19">
        <f>+B17+B19+B21</f>
        <v>199.08</v>
      </c>
      <c r="C23" s="19">
        <f t="shared" si="5"/>
        <v>365.49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564.57000000000005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39.82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39.82</v>
      </c>
    </row>
    <row r="43" spans="1:34" s="47" customFormat="1" x14ac:dyDescent="0.25">
      <c r="A43" s="46" t="s">
        <v>44</v>
      </c>
      <c r="B43" s="22">
        <f>B42*$B$9</f>
        <v>220.2046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220.2046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39.82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39.82</v>
      </c>
    </row>
    <row r="47" spans="1:34" s="47" customFormat="1" x14ac:dyDescent="0.25">
      <c r="A47" s="48" t="s">
        <v>48</v>
      </c>
      <c r="B47" s="19">
        <f>+B41+B43+B45</f>
        <v>220.2046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220.2046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843.59</v>
      </c>
      <c r="C49" s="44">
        <v>448.13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1291.72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87.55</v>
      </c>
      <c r="C53" s="44">
        <v>261.56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349.11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23.67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23.67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1454.0946000000001</v>
      </c>
      <c r="C64" s="53">
        <f t="shared" ref="C64:AG64" si="21">+C15+C23+C31+C39+C47+C48+C49+C50+C51+C52+C53+C54+C55+C56+C57+C58+C59+C60+C61+C62+C63</f>
        <v>1075.18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2529.2746000000002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1345.32</v>
      </c>
      <c r="C67" s="57">
        <f t="shared" ref="C67:L67" si="23">C12</f>
        <v>993.14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2338.46</v>
      </c>
    </row>
    <row r="68" spans="1:34" s="47" customFormat="1" x14ac:dyDescent="0.25">
      <c r="A68" s="58" t="s">
        <v>93</v>
      </c>
      <c r="B68" s="59">
        <f t="shared" ref="B68:AG68" si="24">+B13+B14</f>
        <v>108</v>
      </c>
      <c r="C68" s="59">
        <f t="shared" si="24"/>
        <v>72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180</v>
      </c>
    </row>
    <row r="69" spans="1:34" s="47" customFormat="1" x14ac:dyDescent="0.25">
      <c r="A69" s="58" t="s">
        <v>94</v>
      </c>
      <c r="B69" s="59">
        <f>+B67+B68</f>
        <v>1453.32</v>
      </c>
      <c r="C69" s="59">
        <f t="shared" ref="C69:AG69" si="25">+C67+C68</f>
        <v>1065.1399999999999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2518.46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0.77460000000019136</v>
      </c>
      <c r="C70" s="57">
        <f t="shared" si="26"/>
        <v>10.040000000000191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10.814600000000382</v>
      </c>
    </row>
    <row r="71" spans="1:34" ht="102.75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357.9</v>
      </c>
      <c r="C12" s="26">
        <v>1255.96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1613.8600000000001</v>
      </c>
      <c r="AI12" s="26">
        <v>1613.86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67.5</v>
      </c>
      <c r="C15" s="23">
        <v>92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159.5</v>
      </c>
    </row>
    <row r="16" spans="1:36" s="32" customFormat="1" x14ac:dyDescent="0.25">
      <c r="A16" s="30" t="s">
        <v>20</v>
      </c>
      <c r="B16" s="31"/>
      <c r="C16" s="31">
        <v>78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432.12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432.12</v>
      </c>
    </row>
    <row r="18" spans="1:36" s="32" customFormat="1" x14ac:dyDescent="0.25">
      <c r="A18" s="30" t="s">
        <v>23</v>
      </c>
      <c r="B18" s="33">
        <v>20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</v>
      </c>
      <c r="AJ18" s="70"/>
    </row>
    <row r="19" spans="1:36" s="47" customFormat="1" x14ac:dyDescent="0.25">
      <c r="A19" s="46" t="s">
        <v>27</v>
      </c>
      <c r="B19" s="22">
        <f>B18*$B$9</f>
        <v>110.19999999999999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110.19999999999999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</v>
      </c>
      <c r="C22" s="20">
        <f t="shared" ref="C22:AG23" si="5">+C16+C18+C20</f>
        <v>78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</v>
      </c>
    </row>
    <row r="23" spans="1:36" s="47" customFormat="1" x14ac:dyDescent="0.25">
      <c r="A23" s="48" t="s">
        <v>26</v>
      </c>
      <c r="B23" s="19">
        <f>+B17+B19+B21</f>
        <v>110.19999999999999</v>
      </c>
      <c r="C23" s="19">
        <f t="shared" si="5"/>
        <v>432.12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542.31999999999994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149.09</v>
      </c>
      <c r="C49" s="44">
        <v>605.52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754.61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31.03</v>
      </c>
      <c r="C53" s="44">
        <v>130.25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161.28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357.81999999999994</v>
      </c>
      <c r="C64" s="53">
        <f t="shared" ref="C64:AG64" si="21">+C15+C23+C31+C39+C47+C48+C49+C50+C51+C52+C53+C54+C55+C56+C57+C58+C59+C60+C61+C62+C63</f>
        <v>1259.8899999999999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1617.7099999999998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357.9</v>
      </c>
      <c r="C67" s="57">
        <f t="shared" ref="C67:L67" si="23">C12</f>
        <v>1255.96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1613.8600000000001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357.9</v>
      </c>
      <c r="C69" s="59">
        <f t="shared" ref="C69:AG69" si="25">+C67+C68</f>
        <v>1255.96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1613.8600000000001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-8.0000000000040927E-2</v>
      </c>
      <c r="C70" s="57">
        <f t="shared" si="26"/>
        <v>3.9299999999998363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3.8499999999997954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5.53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3182.88</v>
      </c>
      <c r="C12" s="26">
        <v>4301.6099999999997</v>
      </c>
      <c r="D12" s="26">
        <v>3991</v>
      </c>
      <c r="E12" s="26">
        <v>2149.6799999999998</v>
      </c>
      <c r="F12" s="26">
        <v>1551.93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15177.1</v>
      </c>
      <c r="AI12" s="26"/>
      <c r="AJ12" s="69">
        <f>+AI12-AH12</f>
        <v>-15177.1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241</v>
      </c>
      <c r="C15" s="23">
        <v>289.5</v>
      </c>
      <c r="D15" s="23">
        <v>543.5</v>
      </c>
      <c r="E15" s="23">
        <v>120</v>
      </c>
      <c r="F15" s="23">
        <v>322.5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1516.5</v>
      </c>
    </row>
    <row r="16" spans="1:36" s="32" customFormat="1" x14ac:dyDescent="0.25">
      <c r="A16" s="30" t="s">
        <v>20</v>
      </c>
      <c r="B16" s="31">
        <v>0</v>
      </c>
      <c r="C16" s="31">
        <v>64</v>
      </c>
      <c r="D16" s="31">
        <v>181</v>
      </c>
      <c r="E16" s="31"/>
      <c r="F16" s="31">
        <v>103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354.56</v>
      </c>
      <c r="D17" s="22">
        <f t="shared" ref="D17:AG17" si="2">D16*$B$8</f>
        <v>1002.74</v>
      </c>
      <c r="E17" s="22">
        <f t="shared" si="2"/>
        <v>0</v>
      </c>
      <c r="F17" s="22">
        <f t="shared" si="2"/>
        <v>570.62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1927.92</v>
      </c>
    </row>
    <row r="18" spans="1:36" s="32" customFormat="1" x14ac:dyDescent="0.25">
      <c r="A18" s="30" t="s">
        <v>23</v>
      </c>
      <c r="B18" s="33">
        <v>109</v>
      </c>
      <c r="C18" s="33">
        <v>114</v>
      </c>
      <c r="D18" s="33">
        <v>71</v>
      </c>
      <c r="E18" s="33">
        <v>130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424</v>
      </c>
      <c r="AJ18" s="70"/>
    </row>
    <row r="19" spans="1:36" s="47" customFormat="1" x14ac:dyDescent="0.25">
      <c r="A19" s="46" t="s">
        <v>27</v>
      </c>
      <c r="B19" s="22">
        <f>B18*$B$9</f>
        <v>602.77</v>
      </c>
      <c r="C19" s="22">
        <f t="shared" ref="C19:AG19" si="3">C18*$B$9</f>
        <v>630.42000000000007</v>
      </c>
      <c r="D19" s="22">
        <f t="shared" si="3"/>
        <v>392.63</v>
      </c>
      <c r="E19" s="22">
        <f t="shared" si="3"/>
        <v>718.9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2344.7200000000003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109</v>
      </c>
      <c r="C22" s="20">
        <f t="shared" ref="C22:AG23" si="5">+C16+C18+C20</f>
        <v>178</v>
      </c>
      <c r="D22" s="20">
        <f t="shared" si="5"/>
        <v>252</v>
      </c>
      <c r="E22" s="20">
        <f t="shared" si="5"/>
        <v>130</v>
      </c>
      <c r="F22" s="20">
        <f t="shared" si="5"/>
        <v>103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772</v>
      </c>
    </row>
    <row r="23" spans="1:36" s="47" customFormat="1" x14ac:dyDescent="0.25">
      <c r="A23" s="48" t="s">
        <v>26</v>
      </c>
      <c r="B23" s="19">
        <f>+B17+B19+B21</f>
        <v>602.77</v>
      </c>
      <c r="C23" s="19">
        <f t="shared" si="5"/>
        <v>984.98</v>
      </c>
      <c r="D23" s="19">
        <f t="shared" si="5"/>
        <v>1395.37</v>
      </c>
      <c r="E23" s="19">
        <f t="shared" si="5"/>
        <v>718.9</v>
      </c>
      <c r="F23" s="19">
        <f t="shared" si="5"/>
        <v>570.62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4272.6400000000003</v>
      </c>
    </row>
    <row r="24" spans="1:36" x14ac:dyDescent="0.25">
      <c r="A24" s="13" t="s">
        <v>28</v>
      </c>
      <c r="B24" s="34"/>
      <c r="C24" s="34"/>
      <c r="D24" s="34"/>
      <c r="E24" s="34">
        <v>50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290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50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290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290</v>
      </c>
    </row>
    <row r="32" spans="1:36" x14ac:dyDescent="0.25">
      <c r="A32" s="13" t="s">
        <v>34</v>
      </c>
      <c r="B32" s="36"/>
      <c r="C32" s="36"/>
      <c r="D32" s="36"/>
      <c r="E32" s="36">
        <v>50.46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50.46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279.54840000000002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279.54840000000002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50.46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50.46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279.54840000000002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279.54840000000002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1860.89</v>
      </c>
      <c r="C49" s="44">
        <v>2700.53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4561.42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1684.11</v>
      </c>
      <c r="E52" s="44">
        <v>742.32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2426.4299999999998</v>
      </c>
    </row>
    <row r="53" spans="1:34" x14ac:dyDescent="0.25">
      <c r="A53" s="17" t="s">
        <v>18</v>
      </c>
      <c r="B53" s="44">
        <v>473.74</v>
      </c>
      <c r="C53" s="44">
        <v>360.68</v>
      </c>
      <c r="D53" s="44">
        <v>206.25</v>
      </c>
      <c r="E53" s="44"/>
      <c r="F53" s="44">
        <v>657.3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1697.97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5.92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177.41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177.41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3184.3199999999997</v>
      </c>
      <c r="C64" s="53">
        <f t="shared" ref="C64:AG64" si="21">+C15+C23+C31+C39+C47+C48+C49+C50+C51+C52+C53+C54+C55+C56+C57+C58+C59+C60+C61+C62+C63</f>
        <v>4335.6900000000005</v>
      </c>
      <c r="D64" s="53">
        <f t="shared" si="21"/>
        <v>4006.6399999999994</v>
      </c>
      <c r="E64" s="53">
        <f t="shared" si="21"/>
        <v>2150.7684000000004</v>
      </c>
      <c r="F64" s="53">
        <f t="shared" si="21"/>
        <v>1550.42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15227.838400000001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3182.88</v>
      </c>
      <c r="C67" s="57">
        <f t="shared" ref="C67:L67" si="23">C12</f>
        <v>4301.6099999999997</v>
      </c>
      <c r="D67" s="57">
        <f t="shared" si="23"/>
        <v>3991</v>
      </c>
      <c r="E67" s="57">
        <f t="shared" si="23"/>
        <v>2149.6799999999998</v>
      </c>
      <c r="F67" s="57">
        <f t="shared" si="23"/>
        <v>1551.93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15177.1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3182.88</v>
      </c>
      <c r="C69" s="59">
        <f t="shared" ref="C69:AG69" si="25">+C67+C68</f>
        <v>4301.6099999999997</v>
      </c>
      <c r="D69" s="59">
        <f t="shared" si="25"/>
        <v>3991</v>
      </c>
      <c r="E69" s="59">
        <f t="shared" si="25"/>
        <v>2149.6799999999998</v>
      </c>
      <c r="F69" s="59">
        <f t="shared" si="25"/>
        <v>1551.93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15177.1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1.4399999999995998</v>
      </c>
      <c r="C70" s="57">
        <f t="shared" si="26"/>
        <v>34.080000000000837</v>
      </c>
      <c r="D70" s="57">
        <f t="shared" si="26"/>
        <v>15.639999999999418</v>
      </c>
      <c r="E70" s="57">
        <f t="shared" si="26"/>
        <v>1.0884000000005472</v>
      </c>
      <c r="F70" s="57">
        <f t="shared" si="26"/>
        <v>-1.5099999999999909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50.738400000000411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2022-07-01T19:38:15Z</dcterms:modified>
</cp:coreProperties>
</file>