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6855" windowHeight="11430" firstSheet="9" activeTab="9"/>
  </bookViews>
  <sheets>
    <sheet name="Hoja1" sheetId="144" state="hidden" r:id="rId1"/>
    <sheet name="TOTALES" sheetId="145" r:id="rId2"/>
    <sheet name="AUTOMERCADO" sheetId="40" r:id="rId3"/>
    <sheet name="MODELO" sheetId="146" r:id="rId4"/>
    <sheet name="Hoja5" sheetId="156" state="hidden" r:id="rId5"/>
    <sheet name="EXQUISITECES" sheetId="147" r:id="rId6"/>
    <sheet name="Hoja2" sheetId="153" state="hidden" r:id="rId7"/>
    <sheet name="Hoja3" sheetId="154" state="hidden" r:id="rId8"/>
    <sheet name="Hoja4" sheetId="155" state="hidden" r:id="rId9"/>
    <sheet name="HOYADA" sheetId="148" r:id="rId10"/>
    <sheet name="FARMASTOP" sheetId="149" r:id="rId11"/>
    <sheet name="BOCAS" sheetId="150" r:id="rId12"/>
    <sheet name="LAGUNETICA" sheetId="151" r:id="rId13"/>
    <sheet name="SANANTONIO" sheetId="152" r:id="rId14"/>
  </sheets>
  <definedNames>
    <definedName name="_xlnm.Print_Area" localSheetId="2">AUTOMERCADO!$A$1:$H$67</definedName>
    <definedName name="_xlnm.Print_Area" localSheetId="11">BOCAS!$A$1:$H$67</definedName>
    <definedName name="_xlnm.Print_Area" localSheetId="5">EXQUISITECES!$A$1:$H$67</definedName>
    <definedName name="_xlnm.Print_Area" localSheetId="10">FARMASTOP!$A$1:$H$67</definedName>
    <definedName name="_xlnm.Print_Area" localSheetId="9">HOYADA!$A$1:$H$67</definedName>
    <definedName name="_xlnm.Print_Area" localSheetId="12">LAGUNETICA!$A$1:$H$67</definedName>
    <definedName name="_xlnm.Print_Area" localSheetId="3">MODELO!$A$1:$H$67</definedName>
    <definedName name="_xlnm.Print_Area" localSheetId="13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P47" i="40" l="1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Q64" i="40" l="1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<sst xmlns="http://schemas.openxmlformats.org/spreadsheetml/2006/main" count="727" uniqueCount="128">
  <si>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</si>
  <si>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</si>
  <si>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</si>
  <si>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</si>
  <si>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</si>
  <si>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</si>
  <si>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</si>
  <si>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</si>
  <si>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</si>
  <si>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</si>
  <si>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</si>
  <si>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</si>
  <si>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</si>
  <si>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</si>
  <si>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</si>
  <si>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</si>
  <si>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</si>
  <si>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</si>
  <si>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</si>
  <si>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</si>
  <si>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</si>
  <si>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</si>
  <si>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</si>
  <si>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</si>
  <si>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</si>
  <si>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</si>
  <si>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</si>
  <si>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</si>
  <si>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</si>
  <si>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</si>
  <si>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</si>
  <si>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</si>
  <si>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</si>
  <si>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</si>
  <si>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</si>
  <si>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</si>
  <si>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</si>
  <si>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</si>
  <si>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</si>
  <si>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</si>
  <si>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</si>
  <si>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</si>
  <si>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</si>
  <si>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</si>
  <si>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</si>
  <si>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</si>
  <si>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</si>
  <si>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</si>
  <si>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</si>
  <si>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</si>
  <si>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</si>
  <si>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</si>
  <si>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</si>
  <si>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</si>
  <si>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</si>
  <si>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</si>
  <si>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</si>
  <si>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</si>
  <si>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</si>
  <si>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</si>
  <si>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</si>
  <si>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</si>
  <si>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</si>
  <si>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</si>
  <si>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</si>
  <si>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</si>
  <si>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</si>
  <si>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</si>
  <si>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</si>
  <si>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</si>
  <si>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</si>
  <si>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</si>
  <si>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</si>
  <si>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</si>
  <si>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</si>
  <si>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</si>
  <si>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</si>
  <si>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</si>
  <si>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</si>
  <si>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</si>
  <si>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</si>
  <si>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</si>
  <si>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</si>
  <si>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</si>
  <si>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</si>
  <si>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</si>
  <si>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</si>
  <si>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</si>
  <si>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</si>
  <si>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</si>
  <si>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</si>
  <si>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</si>
  <si>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</si>
  <si>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</si>
  <si>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</si>
  <si>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</si>
  <si>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</si>
  <si>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</si>
  <si>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</si>
  <si>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</si>
  <si>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</si>
  <si>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</si>
  <si>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</si>
  <si>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</si>
  <si>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</si>
  <si>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</si>
  <si>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</si>
  <si>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</si>
  <si>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</si>
  <si>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</si>
  <si>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</si>
  <si>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</si>
  <si>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</si>
  <si>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</si>
  <si>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</si>
  <si>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</si>
  <si>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</si>
  <si>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</si>
  <si>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</si>
  <si>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</si>
  <si>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</si>
  <si>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</si>
  <si>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</si>
  <si>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F/C 30</t>
  </si>
  <si>
    <t>F/C 53.50</t>
  </si>
  <si>
    <t>F/C 4.50</t>
  </si>
  <si>
    <t>F/C 41.50</t>
  </si>
  <si>
    <t>MAL REGISTRO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</si>
</sst>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4" sqref="AI14: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5945.67</v>
      </c>
      <c r="C12" s="26">
        <v>3648.02</v>
      </c>
      <c r="D12" s="26">
        <v>758.26</v>
      </c>
      <c r="E12" s="26">
        <v>2426.08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12778.03</v>
      </c>
      <c r="AI12" s="26">
        <v>12626.03</v>
      </c>
      <c r="AJ12" s="69">
        <f>+AI12-AH12</f>
        <v>-152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864</v>
      </c>
      <c r="C15" s="23">
        <v>17</v>
      </c>
      <c r="D15" s="23">
        <v>241.5</v>
      </c>
      <c r="E15" s="23">
        <v>651.5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1774</v>
      </c>
    </row>
    <row r="16" spans="1:36" s="32" customFormat="1" x14ac:dyDescent="0.25">
      <c r="A16" s="30" t="s">
        <v>20</v>
      </c>
      <c r="B16" s="31">
        <v>592</v>
      </c>
      <c r="C16" s="31">
        <v>404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996</v>
      </c>
      <c r="AJ16" s="70"/>
    </row>
    <row r="17" spans="1:36" s="47" customFormat="1" x14ac:dyDescent="0.25">
      <c r="A17" s="46" t="s">
        <v>27</v>
      </c>
      <c r="B17" s="22">
        <f>B16*$B$8</f>
        <v>3238.24</v>
      </c>
      <c r="C17" s="22">
        <f>C16*$B$8</f>
        <v>2209.88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5448.12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592</v>
      </c>
      <c r="C22" s="20">
        <f t="shared" ref="C22:AG23" si="5">+C16+C18+C20</f>
        <v>404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996</v>
      </c>
    </row>
    <row r="23" spans="1:36" s="47" customFormat="1" x14ac:dyDescent="0.25">
      <c r="A23" s="48" t="s">
        <v>26</v>
      </c>
      <c r="B23" s="19">
        <f>+B17+B19+B21</f>
        <v>3238.24</v>
      </c>
      <c r="C23" s="19">
        <f t="shared" si="5"/>
        <v>2209.88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5448.12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34.47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34.47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188.55089999999998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188.55089999999998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34.47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34.47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188.55089999999998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188.55089999999998</v>
      </c>
    </row>
    <row r="40" spans="1:34" x14ac:dyDescent="0.25">
      <c r="A40" s="13" t="s">
        <v>43</v>
      </c>
      <c r="B40" s="36">
        <v>23.84</v>
      </c>
      <c r="C40" s="36">
        <v>10.11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33.950000000000003</v>
      </c>
    </row>
    <row r="41" spans="1:34" s="47" customFormat="1" x14ac:dyDescent="0.25">
      <c r="A41" s="46" t="s">
        <v>44</v>
      </c>
      <c r="B41" s="22">
        <f>B40*$B$8</f>
        <v>130.40479999999999</v>
      </c>
      <c r="C41" s="22">
        <f t="shared" ref="C41:AG41" si="16">C40*$B$8</f>
        <v>55.301699999999997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185.70650000000001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23.84</v>
      </c>
      <c r="C46" s="20">
        <f t="shared" ref="C46:AG47" si="19">+C40+C42+C44</f>
        <v>10.11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33.950000000000003</v>
      </c>
    </row>
    <row r="47" spans="1:34" s="47" customFormat="1" x14ac:dyDescent="0.25">
      <c r="A47" s="48" t="s">
        <v>48</v>
      </c>
      <c r="B47" s="19">
        <f>+B41+B43+B45</f>
        <v>130.40479999999999</v>
      </c>
      <c r="C47" s="19">
        <f t="shared" si="19"/>
        <v>55.301699999999997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185.70650000000001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1378.46</v>
      </c>
      <c r="C49" s="44">
        <v>784.38</v>
      </c>
      <c r="D49" s="44">
        <v>335.04</v>
      </c>
      <c r="E49" s="44">
        <v>1365.41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3863.29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336.6</v>
      </c>
      <c r="C53" s="44">
        <v>397.9</v>
      </c>
      <c r="D53" s="44">
        <v>181.35</v>
      </c>
      <c r="E53" s="44">
        <v>318.89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1234.74</v>
      </c>
    </row>
    <row r="54" spans="1:34" x14ac:dyDescent="0.25">
      <c r="A54" s="17" t="s">
        <v>114</v>
      </c>
      <c r="B54" s="44"/>
      <c r="C54" s="44"/>
      <c r="D54" s="44"/>
      <c r="E54" s="44">
        <v>56.98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56.98</v>
      </c>
    </row>
    <row r="55" spans="1:34" x14ac:dyDescent="0.25">
      <c r="A55" s="17" t="s">
        <v>52</v>
      </c>
      <c r="B55" s="44"/>
      <c r="C55" s="44"/>
      <c r="D55" s="44"/>
      <c r="E55" s="44">
        <v>34.79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5947.7048000000004</v>
      </c>
      <c r="C64" s="53">
        <f t="shared" ref="C64:AG64" si="21">+C15+C23+C31+C39+C47+C48+C49+C50+C51+C52+C53+C54+C55+C56+C57+C58+C59+C60+C61+C62+C63</f>
        <v>3653.0126000000005</v>
      </c>
      <c r="D64" s="53">
        <f t="shared" si="21"/>
        <v>757.89</v>
      </c>
      <c r="E64" s="53">
        <f t="shared" si="21"/>
        <v>2427.5700000000002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12786.1774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5945.67</v>
      </c>
      <c r="C67" s="57">
        <f t="shared" ref="C67:L67" si="23">C12</f>
        <v>3648.02</v>
      </c>
      <c r="D67" s="57">
        <f t="shared" si="23"/>
        <v>758.26</v>
      </c>
      <c r="E67" s="57">
        <f t="shared" si="23"/>
        <v>2426.08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12778.03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5945.67</v>
      </c>
      <c r="C69" s="59">
        <f t="shared" ref="C69:AG69" si="25">+C67+C68</f>
        <v>3648.02</v>
      </c>
      <c r="D69" s="59">
        <f t="shared" si="25"/>
        <v>758.26</v>
      </c>
      <c r="E69" s="59">
        <f t="shared" si="25"/>
        <v>2426.08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12778.03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2.0348000000003594</v>
      </c>
      <c r="C70" s="57">
        <f t="shared" si="26"/>
        <v>4.9926000000004933</v>
      </c>
      <c r="D70" s="57">
        <f t="shared" si="26"/>
        <v>-0.37000000000000455</v>
      </c>
      <c r="E70" s="57">
        <f t="shared" si="26"/>
        <v>1.4900000000002365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8.1474000000010847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1129.0899999999999</v>
      </c>
      <c r="C12" s="26">
        <v>1755.31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2884.3999999999996</v>
      </c>
      <c r="AI12" s="26">
        <v>2852.59</v>
      </c>
      <c r="AJ12" s="69">
        <f>+AI12-AH12</f>
        <v>-31.809999999999491</v>
      </c>
    </row>
    <row r="13" spans="1:36" ht="19.5" customHeight="1" x14ac:dyDescent="0.25">
      <c r="A13" s="25" t="s">
        <v>117</v>
      </c>
      <c r="B13" s="26">
        <v>24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111</v>
      </c>
      <c r="C15" s="23">
        <v>25.5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136.5</v>
      </c>
    </row>
    <row r="16" spans="1:36" s="32" customFormat="1" x14ac:dyDescent="0.25">
      <c r="A16" s="30" t="s">
        <v>20</v>
      </c>
      <c r="B16" s="31">
        <v>59</v>
      </c>
      <c r="C16" s="31">
        <v>161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220</v>
      </c>
      <c r="AJ16" s="70"/>
    </row>
    <row r="17" spans="1:36" s="47" customFormat="1" x14ac:dyDescent="0.25">
      <c r="A17" s="46" t="s">
        <v>27</v>
      </c>
      <c r="B17" s="22">
        <f>B16*$B$8</f>
        <v>322.72999999999996</v>
      </c>
      <c r="C17" s="22">
        <f>C16*$B$8</f>
        <v>880.67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1203.3999999999999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</v>
      </c>
      <c r="C22" s="20">
        <f t="shared" ref="C22:AG23" si="5">+C16+C18+C20</f>
        <v>161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220</v>
      </c>
    </row>
    <row r="23" spans="1:36" s="47" customFormat="1" x14ac:dyDescent="0.25">
      <c r="A23" s="48" t="s">
        <v>26</v>
      </c>
      <c r="B23" s="19">
        <f>+B17+B19+B21</f>
        <v>322.72999999999996</v>
      </c>
      <c r="C23" s="19">
        <f t="shared" si="5"/>
        <v>880.67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1203.3999999999999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612.02</v>
      </c>
      <c r="C49" s="44">
        <v>762.84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1374.8600000000001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99.44</v>
      </c>
      <c r="C53" s="44">
        <v>33.770000000000003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133.21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12.2</v>
      </c>
      <c r="C55" s="44">
        <v>67.39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79.59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1157.3900000000001</v>
      </c>
      <c r="C64" s="53">
        <f t="shared" ref="C64:AG64" si="21">+C15+C23+C31+C39+C47+C48+C49+C50+C51+C52+C53+C54+C55+C56+C57+C58+C59+C60+C61+C62+C63</f>
        <v>1770.17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2927.5600000000004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1129.0899999999999</v>
      </c>
      <c r="C67" s="57">
        <f t="shared" ref="C67:L67" si="23">C12</f>
        <v>1755.31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2884.3999999999996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1153.0899999999999</v>
      </c>
      <c r="C69" s="59">
        <f t="shared" ref="C69:AG69" si="25">+C67+C68</f>
        <v>1767.31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2920.3999999999996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4.3000000000001819</v>
      </c>
      <c r="C70" s="57">
        <f t="shared" si="26"/>
        <v>2.8600000000001273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7.1600000000003092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3683.78</v>
      </c>
      <c r="C12" s="26">
        <v>6030.6</v>
      </c>
      <c r="D12" s="26">
        <v>3632.23</v>
      </c>
      <c r="E12" s="26">
        <v>5740.68</v>
      </c>
      <c r="F12" s="26">
        <v>4987.6499999999996</v>
      </c>
      <c r="G12" s="26">
        <v>3551.33</v>
      </c>
      <c r="H12" s="26">
        <v>5506.7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33132.97</v>
      </c>
      <c r="AI12" s="26">
        <v>32725.73</v>
      </c>
      <c r="AJ12" s="69">
        <f>+AI12-AH12</f>
        <v>-407.2400000000016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348.5</v>
      </c>
      <c r="C15" s="23">
        <v>113.5</v>
      </c>
      <c r="D15" s="23">
        <v>19.5</v>
      </c>
      <c r="E15" s="23">
        <v>636</v>
      </c>
      <c r="F15" s="23">
        <v>458.5</v>
      </c>
      <c r="G15" s="23">
        <v>286</v>
      </c>
      <c r="H15" s="23">
        <v>468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2330</v>
      </c>
    </row>
    <row r="16" spans="1:36" s="32" customFormat="1" x14ac:dyDescent="0.25">
      <c r="A16" s="30" t="s">
        <v>20</v>
      </c>
      <c r="B16" s="31">
        <v>318</v>
      </c>
      <c r="C16" s="31">
        <v>687</v>
      </c>
      <c r="D16" s="31">
        <v>405</v>
      </c>
      <c r="E16" s="31"/>
      <c r="F16" s="31">
        <v>395</v>
      </c>
      <c r="G16" s="31">
        <v>347</v>
      </c>
      <c r="H16" s="31">
        <v>554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2706</v>
      </c>
      <c r="AJ16" s="70"/>
    </row>
    <row r="17" spans="1:36" s="47" customFormat="1" x14ac:dyDescent="0.25">
      <c r="A17" s="46" t="s">
        <v>27</v>
      </c>
      <c r="B17" s="22">
        <f>B16*$B$8</f>
        <v>1739.4599999999998</v>
      </c>
      <c r="C17" s="22">
        <f>C16*$B$8</f>
        <v>3757.89</v>
      </c>
      <c r="D17" s="22">
        <f t="shared" ref="D17:AG17" si="2">D16*$B$8</f>
        <v>2215.35</v>
      </c>
      <c r="E17" s="22">
        <f t="shared" si="2"/>
        <v>0</v>
      </c>
      <c r="F17" s="22">
        <f t="shared" si="2"/>
        <v>2160.65</v>
      </c>
      <c r="G17" s="22">
        <f t="shared" si="2"/>
        <v>1898.09</v>
      </c>
      <c r="H17" s="22">
        <f t="shared" si="2"/>
        <v>3030.3799999999997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14801.819999999998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318</v>
      </c>
      <c r="C22" s="20">
        <f t="shared" ref="C22:AG23" si="5">+C16+C18+C20</f>
        <v>687</v>
      </c>
      <c r="D22" s="20">
        <f t="shared" si="5"/>
        <v>405</v>
      </c>
      <c r="E22" s="20">
        <f t="shared" si="5"/>
        <v>0</v>
      </c>
      <c r="F22" s="20">
        <f t="shared" si="5"/>
        <v>395</v>
      </c>
      <c r="G22" s="20">
        <f t="shared" si="5"/>
        <v>347</v>
      </c>
      <c r="H22" s="20">
        <f t="shared" si="5"/>
        <v>554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2706</v>
      </c>
    </row>
    <row r="23" spans="1:36" s="47" customFormat="1" x14ac:dyDescent="0.25">
      <c r="A23" s="48" t="s">
        <v>26</v>
      </c>
      <c r="B23" s="19">
        <f>+B17+B19+B21</f>
        <v>1739.4599999999998</v>
      </c>
      <c r="C23" s="19">
        <f t="shared" si="5"/>
        <v>3757.89</v>
      </c>
      <c r="D23" s="19">
        <f t="shared" si="5"/>
        <v>2215.35</v>
      </c>
      <c r="E23" s="19">
        <f t="shared" si="5"/>
        <v>0</v>
      </c>
      <c r="F23" s="19">
        <f t="shared" si="5"/>
        <v>2160.65</v>
      </c>
      <c r="G23" s="19">
        <f t="shared" si="5"/>
        <v>1898.09</v>
      </c>
      <c r="H23" s="19">
        <f t="shared" si="5"/>
        <v>3030.3799999999997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14801.819999999998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1467.18</v>
      </c>
      <c r="C49" s="44"/>
      <c r="D49" s="44"/>
      <c r="E49" s="44">
        <v>4977.2</v>
      </c>
      <c r="F49" s="44">
        <v>2214.19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8658.57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1906.39</v>
      </c>
      <c r="D52" s="44">
        <v>1183.5899999999999</v>
      </c>
      <c r="E52" s="44"/>
      <c r="F52" s="44"/>
      <c r="G52" s="44">
        <v>1261.44</v>
      </c>
      <c r="H52" s="44">
        <v>1682.18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6033.6</v>
      </c>
    </row>
    <row r="53" spans="1:34" x14ac:dyDescent="0.25">
      <c r="A53" s="17" t="s">
        <v>18</v>
      </c>
      <c r="B53" s="44">
        <v>94.85</v>
      </c>
      <c r="C53" s="44">
        <v>266.76</v>
      </c>
      <c r="D53" s="44">
        <v>218.94</v>
      </c>
      <c r="E53" s="44"/>
      <c r="F53" s="44">
        <v>158.55000000000001</v>
      </c>
      <c r="G53" s="44">
        <v>80.62</v>
      </c>
      <c r="H53" s="44">
        <v>329.1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1148.82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37.31</v>
      </c>
      <c r="C55" s="44"/>
      <c r="D55" s="44"/>
      <c r="E55" s="44">
        <v>140.43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177.74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34.61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34.61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3687.3</v>
      </c>
      <c r="C64" s="53">
        <f t="shared" ref="C64:AG64" si="21">+C15+C23+C31+C39+C47+C48+C49+C50+C51+C52+C53+C54+C55+C56+C57+C58+C59+C60+C61+C62+C63</f>
        <v>6044.54</v>
      </c>
      <c r="D64" s="53">
        <f t="shared" si="21"/>
        <v>3637.3799999999997</v>
      </c>
      <c r="E64" s="53">
        <f t="shared" si="21"/>
        <v>5753.63</v>
      </c>
      <c r="F64" s="53">
        <f t="shared" si="21"/>
        <v>4991.8900000000003</v>
      </c>
      <c r="G64" s="53">
        <f t="shared" si="21"/>
        <v>3560.76</v>
      </c>
      <c r="H64" s="53">
        <f t="shared" si="21"/>
        <v>5509.66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33185.160000000003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3683.78</v>
      </c>
      <c r="C67" s="57">
        <f t="shared" ref="C67:L67" si="23">C12</f>
        <v>6030.6</v>
      </c>
      <c r="D67" s="57">
        <f t="shared" si="23"/>
        <v>3632.23</v>
      </c>
      <c r="E67" s="57">
        <f t="shared" si="23"/>
        <v>5740.68</v>
      </c>
      <c r="F67" s="57">
        <f t="shared" si="23"/>
        <v>4987.6499999999996</v>
      </c>
      <c r="G67" s="57">
        <f t="shared" si="23"/>
        <v>3551.33</v>
      </c>
      <c r="H67" s="57">
        <f t="shared" si="23"/>
        <v>5506.7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33132.97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3683.78</v>
      </c>
      <c r="C69" s="59">
        <f t="shared" ref="C69:AG69" si="25">+C67+C68</f>
        <v>6030.6</v>
      </c>
      <c r="D69" s="59">
        <f t="shared" si="25"/>
        <v>3632.23</v>
      </c>
      <c r="E69" s="59">
        <f t="shared" si="25"/>
        <v>5740.68</v>
      </c>
      <c r="F69" s="59">
        <f t="shared" si="25"/>
        <v>4987.6499999999996</v>
      </c>
      <c r="G69" s="59">
        <f t="shared" si="25"/>
        <v>3551.33</v>
      </c>
      <c r="H69" s="59">
        <f t="shared" si="25"/>
        <v>5506.7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33132.97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3.5199999999999818</v>
      </c>
      <c r="C70" s="57">
        <f t="shared" si="26"/>
        <v>13.9399999999996</v>
      </c>
      <c r="D70" s="57">
        <f t="shared" si="26"/>
        <v>5.1499999999996362</v>
      </c>
      <c r="E70" s="57">
        <f t="shared" si="26"/>
        <v>12.949999999999818</v>
      </c>
      <c r="F70" s="57">
        <f t="shared" si="26"/>
        <v>4.2400000000006912</v>
      </c>
      <c r="G70" s="57">
        <f t="shared" si="26"/>
        <v>9.430000000000291</v>
      </c>
      <c r="H70" s="57">
        <f t="shared" si="26"/>
        <v>2.9600000000000364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52.190000000000055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127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39864.129999999997</v>
      </c>
      <c r="D2" s="43">
        <f>EXQUISITECES!AH12</f>
        <v>22478.2</v>
      </c>
      <c r="E2" s="43">
        <f>HOYADA!AH12</f>
        <v>12778.03</v>
      </c>
      <c r="F2" s="43">
        <f>FARMASTOP!AH12</f>
        <v>2884.3999999999996</v>
      </c>
      <c r="G2" s="43">
        <f>BOCAS!AH12</f>
        <v>0</v>
      </c>
      <c r="H2" s="43">
        <f>LAGUNETICA!AH12</f>
        <v>33132.97</v>
      </c>
      <c r="I2" s="43">
        <f>SANANTONIO!AH12</f>
        <v>0</v>
      </c>
      <c r="J2" s="43">
        <f>SUM(B2:I2)</f>
        <v>111137.73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1505</v>
      </c>
      <c r="D3" s="43">
        <f>EXQUISITECES!AH15</f>
        <v>1056.2</v>
      </c>
      <c r="E3" s="43">
        <f>HOYADA!AH15</f>
        <v>1774</v>
      </c>
      <c r="F3" s="43">
        <f>FARMASTOP!AH15</f>
        <v>136.5</v>
      </c>
      <c r="G3" s="43">
        <f>BOCAS!AH15</f>
        <v>0</v>
      </c>
      <c r="H3" s="43">
        <f>LAGUNETICA!AH15</f>
        <v>2330</v>
      </c>
      <c r="I3" s="43">
        <f>SANANTONIO!AH15</f>
        <v>0</v>
      </c>
      <c r="J3" s="43">
        <f t="shared" ref="J3:J52" si="0">SUM(B3:I3)</f>
        <v>6801.7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3428</v>
      </c>
      <c r="D4" s="43">
        <f>EXQUISITECES!AH16</f>
        <v>2272</v>
      </c>
      <c r="E4" s="43">
        <f>HOYADA!AH16</f>
        <v>996</v>
      </c>
      <c r="F4" s="43">
        <f>FARMASTOP!AH16</f>
        <v>220</v>
      </c>
      <c r="G4" s="43">
        <f>BOCAS!AH16</f>
        <v>0</v>
      </c>
      <c r="H4" s="43">
        <f>LAGUNETICA!AH16</f>
        <v>2706</v>
      </c>
      <c r="I4" s="43">
        <f>SANANTONIO!AH16</f>
        <v>0</v>
      </c>
      <c r="J4" s="43">
        <f t="shared" si="0"/>
        <v>9622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18751.16</v>
      </c>
      <c r="D5" s="43">
        <f>EXQUISITECES!AH17</f>
        <v>12427.84</v>
      </c>
      <c r="E5" s="43">
        <f>HOYADA!AH17</f>
        <v>5448.12</v>
      </c>
      <c r="F5" s="43">
        <f>FARMASTOP!AH17</f>
        <v>1203.3999999999999</v>
      </c>
      <c r="G5" s="43">
        <f>BOCAS!AH17</f>
        <v>0</v>
      </c>
      <c r="H5" s="43">
        <f>LAGUNETICA!AH17</f>
        <v>14801.819999999998</v>
      </c>
      <c r="I5" s="43">
        <f>SANANTONIO!AH17</f>
        <v>0</v>
      </c>
      <c r="J5" s="43">
        <f t="shared" si="0"/>
        <v>52632.340000000004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3428</v>
      </c>
      <c r="D10" s="43">
        <f>EXQUISITECES!AH22</f>
        <v>2272</v>
      </c>
      <c r="E10" s="43">
        <f>HOYADA!AH22</f>
        <v>996</v>
      </c>
      <c r="F10" s="43">
        <f>FARMASTOP!AH22</f>
        <v>220</v>
      </c>
      <c r="G10" s="43">
        <f>BOCAS!AH22</f>
        <v>0</v>
      </c>
      <c r="H10" s="43">
        <f>LAGUNETICA!AH22</f>
        <v>2706</v>
      </c>
      <c r="I10" s="43">
        <f>SANANTONIO!AH22</f>
        <v>0</v>
      </c>
      <c r="J10" s="43">
        <f t="shared" si="0"/>
        <v>9622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18751.16</v>
      </c>
      <c r="D11" s="43">
        <f>EXQUISITECES!AH23</f>
        <v>12427.84</v>
      </c>
      <c r="E11" s="43">
        <f>HOYADA!AH23</f>
        <v>5448.12</v>
      </c>
      <c r="F11" s="43">
        <f>FARMASTOP!AH23</f>
        <v>1203.3999999999999</v>
      </c>
      <c r="G11" s="43">
        <f>BOCAS!AH23</f>
        <v>0</v>
      </c>
      <c r="H11" s="43">
        <f>LAGUNETICA!AH23</f>
        <v>14801.819999999998</v>
      </c>
      <c r="I11" s="43">
        <f>SANANTONIO!AH23</f>
        <v>0</v>
      </c>
      <c r="J11" s="43">
        <f t="shared" si="0"/>
        <v>52632.340000000004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71.28</v>
      </c>
      <c r="D20" s="43">
        <f>EXQUISITECES!AH32</f>
        <v>19.260000000000002</v>
      </c>
      <c r="E20" s="43">
        <f>HOYADA!AH32</f>
        <v>34.47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125.01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389.90160000000003</v>
      </c>
      <c r="D21" s="43">
        <f>EXQUISITECES!AH33</f>
        <v>105.35220000000001</v>
      </c>
      <c r="E21" s="43">
        <f>HOYADA!AH33</f>
        <v>188.55089999999998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683.80470000000003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71.28</v>
      </c>
      <c r="D26" s="43">
        <f>EXQUISITECES!AH38</f>
        <v>19.260000000000002</v>
      </c>
      <c r="E26" s="43">
        <f>HOYADA!AH38</f>
        <v>34.47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125.01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389.90160000000003</v>
      </c>
      <c r="D27" s="43">
        <f>EXQUISITECES!AH39</f>
        <v>105.35220000000001</v>
      </c>
      <c r="E27" s="43">
        <f>HOYADA!AH39</f>
        <v>188.55089999999998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683.80470000000003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65.89</v>
      </c>
      <c r="D28" s="43">
        <f>EXQUISITECES!AH40</f>
        <v>43.55</v>
      </c>
      <c r="E28" s="43">
        <f>HOYADA!AH40</f>
        <v>33.950000000000003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143.38999999999999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360.41829999999999</v>
      </c>
      <c r="D29" s="43">
        <f>EXQUISITECES!AH41</f>
        <v>238.21849999999998</v>
      </c>
      <c r="E29" s="43">
        <f>HOYADA!AH41</f>
        <v>185.70650000000001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784.3433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65.89</v>
      </c>
      <c r="D34" s="43">
        <f>EXQUISITECES!AH46</f>
        <v>43.55</v>
      </c>
      <c r="E34" s="43">
        <f>HOYADA!AH46</f>
        <v>33.950000000000003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143.38999999999999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360.41829999999999</v>
      </c>
      <c r="D35" s="43">
        <f>EXQUISITECES!AH47</f>
        <v>238.21849999999998</v>
      </c>
      <c r="E35" s="43">
        <f>HOYADA!AH47</f>
        <v>185.70650000000001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784.3433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14307.810000000001</v>
      </c>
      <c r="D37" s="43">
        <f>EXQUISITECES!AH49</f>
        <v>7549.15</v>
      </c>
      <c r="E37" s="43">
        <f>HOYADA!AH49</f>
        <v>3863.29</v>
      </c>
      <c r="F37" s="43">
        <f>FARMASTOP!AH49</f>
        <v>1374.8600000000001</v>
      </c>
      <c r="G37" s="43">
        <f>BOCAS!AH49</f>
        <v>0</v>
      </c>
      <c r="H37" s="43">
        <f>LAGUNETICA!AH49</f>
        <v>8658.57</v>
      </c>
      <c r="I37" s="43">
        <f>SANANTONIO!AH49</f>
        <v>0</v>
      </c>
      <c r="J37" s="43">
        <f t="shared" si="0"/>
        <v>35753.68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2163.33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6033.6</v>
      </c>
      <c r="I40" s="43">
        <f>SANANTONIO!AH52</f>
        <v>0</v>
      </c>
      <c r="J40" s="43">
        <f t="shared" si="0"/>
        <v>8196.93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1701.97</v>
      </c>
      <c r="D41" s="43">
        <f>EXQUISITECES!AH53</f>
        <v>625.54999999999995</v>
      </c>
      <c r="E41" s="43">
        <f>HOYADA!AH53</f>
        <v>1234.74</v>
      </c>
      <c r="F41" s="43">
        <f>FARMASTOP!AH53</f>
        <v>133.21</v>
      </c>
      <c r="G41" s="43">
        <f>BOCAS!AH53</f>
        <v>0</v>
      </c>
      <c r="H41" s="43">
        <f>LAGUNETICA!AH53</f>
        <v>1148.82</v>
      </c>
      <c r="I41" s="43">
        <f>SANANTONIO!AH53</f>
        <v>0</v>
      </c>
      <c r="J41" s="43">
        <f t="shared" si="0"/>
        <v>4844.29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48.29</v>
      </c>
      <c r="D42" s="43">
        <f>EXQUISITECES!AH54</f>
        <v>0</v>
      </c>
      <c r="E42" s="43">
        <f>HOYADA!AH54</f>
        <v>56.98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105.27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657.12000000000012</v>
      </c>
      <c r="D43" s="43">
        <f>EXQUISITECES!AH55</f>
        <v>496.2</v>
      </c>
      <c r="E43" s="43">
        <f>HOYADA!AH55</f>
        <v>34.79</v>
      </c>
      <c r="F43" s="43">
        <f>FARMASTOP!AH55</f>
        <v>79.59</v>
      </c>
      <c r="G43" s="43">
        <f>BOCAS!AH55</f>
        <v>0</v>
      </c>
      <c r="H43" s="43">
        <f>LAGUNETICA!AH55</f>
        <v>177.74</v>
      </c>
      <c r="I43" s="43">
        <f>SANANTONIO!AH55</f>
        <v>0</v>
      </c>
      <c r="J43" s="43">
        <f t="shared" si="0"/>
        <v>1445.44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146.56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146.56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34.61</v>
      </c>
      <c r="I47" s="43">
        <f>SANANTONIO!AH59</f>
        <v>0</v>
      </c>
      <c r="J47" s="43">
        <f t="shared" si="0"/>
        <v>34.61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40031.559899999993</v>
      </c>
      <c r="D52" s="75">
        <f>EXQUISITECES!AH64</f>
        <v>22498.510700000003</v>
      </c>
      <c r="E52" s="75">
        <f>HOYADA!AH64</f>
        <v>12786.1774</v>
      </c>
      <c r="F52" s="75">
        <f>FARMASTOP!AH64</f>
        <v>2927.5600000000004</v>
      </c>
      <c r="G52" s="75">
        <f>BOCAS!AH64</f>
        <v>0</v>
      </c>
      <c r="H52" s="75">
        <f>LAGUNETICA!AH64</f>
        <v>33185.160000000003</v>
      </c>
      <c r="I52" s="75">
        <f>SANANTONIO!AH64</f>
        <v>0</v>
      </c>
      <c r="J52" s="75">
        <f t="shared" si="0"/>
        <v>111428.96799999999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39864.129999999997</v>
      </c>
      <c r="D53" s="43">
        <f t="shared" si="1"/>
        <v>22478.2</v>
      </c>
      <c r="E53" s="43">
        <f t="shared" si="1"/>
        <v>12778.03</v>
      </c>
      <c r="F53" s="43">
        <f t="shared" si="1"/>
        <v>2884.3999999999996</v>
      </c>
      <c r="G53" s="43">
        <f t="shared" si="1"/>
        <v>0</v>
      </c>
      <c r="H53" s="43">
        <f t="shared" si="1"/>
        <v>33132.97</v>
      </c>
      <c r="I53" s="43">
        <f t="shared" si="1"/>
        <v>0</v>
      </c>
      <c r="J53" s="43">
        <f>J2</f>
        <v>111137.73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167.42989999999554</v>
      </c>
      <c r="D54" s="43">
        <f t="shared" si="2"/>
        <v>20.310700000001816</v>
      </c>
      <c r="E54" s="43">
        <f t="shared" si="2"/>
        <v>8.1473999999998341</v>
      </c>
      <c r="F54" s="43">
        <f t="shared" si="2"/>
        <v>43.160000000000764</v>
      </c>
      <c r="G54" s="43">
        <f t="shared" si="2"/>
        <v>0</v>
      </c>
      <c r="H54" s="43">
        <f t="shared" si="2"/>
        <v>52.190000000002328</v>
      </c>
      <c r="I54" s="43">
        <f t="shared" si="2"/>
        <v>0</v>
      </c>
      <c r="J54" s="43">
        <f>+J52-J53</f>
        <v>291.23799999999756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61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3874.84</v>
      </c>
      <c r="C12" s="26">
        <v>2690.66</v>
      </c>
      <c r="D12" s="26">
        <v>2915.29</v>
      </c>
      <c r="E12" s="26">
        <v>1816.96</v>
      </c>
      <c r="F12" s="26">
        <v>2452.67</v>
      </c>
      <c r="G12" s="26">
        <v>1395.82</v>
      </c>
      <c r="H12" s="26">
        <v>1965.41</v>
      </c>
      <c r="I12" s="26">
        <v>3587.17</v>
      </c>
      <c r="J12" s="26">
        <v>4133.79</v>
      </c>
      <c r="K12" s="26">
        <v>4452.7299999999996</v>
      </c>
      <c r="L12" s="26">
        <v>3814.91</v>
      </c>
      <c r="M12" s="26">
        <v>3648.6</v>
      </c>
      <c r="N12" s="26">
        <v>3115.28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39864.129999999997</v>
      </c>
      <c r="AI12" s="26">
        <v>39342.54</v>
      </c>
      <c r="AJ12" s="69">
        <f>+AI12-AH12</f>
        <v>-521.58999999999651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122</v>
      </c>
      <c r="C15" s="23">
        <v>0</v>
      </c>
      <c r="D15" s="23">
        <v>0</v>
      </c>
      <c r="E15" s="23">
        <v>0</v>
      </c>
      <c r="F15" s="23">
        <v>0</v>
      </c>
      <c r="G15" s="23">
        <v>99.5</v>
      </c>
      <c r="H15" s="23">
        <v>253.5</v>
      </c>
      <c r="I15" s="23">
        <v>238</v>
      </c>
      <c r="J15" s="23">
        <v>185.5</v>
      </c>
      <c r="K15" s="23">
        <v>26</v>
      </c>
      <c r="L15" s="23">
        <v>178.5</v>
      </c>
      <c r="M15" s="23">
        <v>121.5</v>
      </c>
      <c r="N15" s="23">
        <v>280.5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1505</v>
      </c>
    </row>
    <row r="16" spans="1:36" s="32" customFormat="1" x14ac:dyDescent="0.25">
      <c r="A16" s="30" t="s">
        <v>20</v>
      </c>
      <c r="B16" s="31">
        <v>216</v>
      </c>
      <c r="C16" s="31">
        <v>302</v>
      </c>
      <c r="D16" s="31">
        <v>234</v>
      </c>
      <c r="E16" s="31">
        <v>187</v>
      </c>
      <c r="F16" s="31">
        <v>182</v>
      </c>
      <c r="G16" s="31">
        <v>81</v>
      </c>
      <c r="H16" s="31">
        <v>0</v>
      </c>
      <c r="I16" s="31">
        <v>312</v>
      </c>
      <c r="J16" s="31">
        <v>339</v>
      </c>
      <c r="K16" s="31">
        <v>454</v>
      </c>
      <c r="L16" s="31">
        <v>387</v>
      </c>
      <c r="M16" s="31">
        <v>406</v>
      </c>
      <c r="N16" s="31">
        <v>328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3428</v>
      </c>
      <c r="AJ16" s="70"/>
    </row>
    <row r="17" spans="1:36" s="47" customFormat="1" x14ac:dyDescent="0.25">
      <c r="A17" s="46" t="s">
        <v>27</v>
      </c>
      <c r="B17" s="22">
        <f>B16*$B$8</f>
        <v>1181.52</v>
      </c>
      <c r="C17" s="22">
        <f>C16*$B$8</f>
        <v>1651.9399999999998</v>
      </c>
      <c r="D17" s="22">
        <f t="shared" ref="D17:AG17" si="2">D16*$B$8</f>
        <v>1279.98</v>
      </c>
      <c r="E17" s="22">
        <f t="shared" si="2"/>
        <v>1022.89</v>
      </c>
      <c r="F17" s="22">
        <f t="shared" si="2"/>
        <v>995.54</v>
      </c>
      <c r="G17" s="22">
        <f t="shared" si="2"/>
        <v>443.07</v>
      </c>
      <c r="H17" s="22">
        <f t="shared" si="2"/>
        <v>0</v>
      </c>
      <c r="I17" s="22">
        <f t="shared" si="2"/>
        <v>1706.6399999999999</v>
      </c>
      <c r="J17" s="22">
        <f t="shared" si="2"/>
        <v>1854.33</v>
      </c>
      <c r="K17" s="22">
        <f t="shared" si="2"/>
        <v>2483.38</v>
      </c>
      <c r="L17" s="22">
        <f t="shared" si="2"/>
        <v>2116.89</v>
      </c>
      <c r="M17" s="22">
        <f t="shared" si="2"/>
        <v>2220.8199999999997</v>
      </c>
      <c r="N17" s="22">
        <f t="shared" si="2"/>
        <v>1794.1599999999999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18751.16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216</v>
      </c>
      <c r="C22" s="20">
        <f t="shared" ref="C22:AG23" si="5">+C16+C18+C20</f>
        <v>302</v>
      </c>
      <c r="D22" s="20">
        <f t="shared" si="5"/>
        <v>234</v>
      </c>
      <c r="E22" s="20">
        <f t="shared" si="5"/>
        <v>187</v>
      </c>
      <c r="F22" s="20">
        <f t="shared" si="5"/>
        <v>182</v>
      </c>
      <c r="G22" s="20">
        <f t="shared" si="5"/>
        <v>81</v>
      </c>
      <c r="H22" s="20">
        <f t="shared" si="5"/>
        <v>0</v>
      </c>
      <c r="I22" s="20">
        <f t="shared" si="5"/>
        <v>312</v>
      </c>
      <c r="J22" s="20">
        <f t="shared" si="5"/>
        <v>339</v>
      </c>
      <c r="K22" s="20">
        <f t="shared" si="5"/>
        <v>454</v>
      </c>
      <c r="L22" s="20">
        <f t="shared" si="5"/>
        <v>387</v>
      </c>
      <c r="M22" s="20">
        <f t="shared" si="5"/>
        <v>406</v>
      </c>
      <c r="N22" s="20">
        <f t="shared" si="5"/>
        <v>328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3428</v>
      </c>
    </row>
    <row r="23" spans="1:36" s="47" customFormat="1" x14ac:dyDescent="0.25">
      <c r="A23" s="48" t="s">
        <v>26</v>
      </c>
      <c r="B23" s="19">
        <f>+B17+B19+B21</f>
        <v>1181.52</v>
      </c>
      <c r="C23" s="19">
        <f t="shared" si="5"/>
        <v>1651.9399999999998</v>
      </c>
      <c r="D23" s="19">
        <f t="shared" si="5"/>
        <v>1279.98</v>
      </c>
      <c r="E23" s="19">
        <f t="shared" si="5"/>
        <v>1022.89</v>
      </c>
      <c r="F23" s="19">
        <f t="shared" si="5"/>
        <v>995.54</v>
      </c>
      <c r="G23" s="19">
        <f t="shared" si="5"/>
        <v>443.07</v>
      </c>
      <c r="H23" s="19">
        <f t="shared" si="5"/>
        <v>0</v>
      </c>
      <c r="I23" s="19">
        <f t="shared" si="5"/>
        <v>1706.6399999999999</v>
      </c>
      <c r="J23" s="19">
        <f t="shared" si="5"/>
        <v>1854.33</v>
      </c>
      <c r="K23" s="19">
        <f t="shared" si="5"/>
        <v>2483.38</v>
      </c>
      <c r="L23" s="19">
        <f t="shared" si="5"/>
        <v>2116.89</v>
      </c>
      <c r="M23" s="19">
        <f t="shared" si="5"/>
        <v>2220.8199999999997</v>
      </c>
      <c r="N23" s="19">
        <f t="shared" si="5"/>
        <v>1794.1599999999999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18751.16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41.52</v>
      </c>
      <c r="J32" s="36"/>
      <c r="K32" s="36"/>
      <c r="L32" s="36">
        <v>18.34</v>
      </c>
      <c r="M32" s="37"/>
      <c r="N32" s="37">
        <v>11.42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71.28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227.11440000000002</v>
      </c>
      <c r="J33" s="22">
        <f t="shared" si="12"/>
        <v>0</v>
      </c>
      <c r="K33" s="22">
        <f t="shared" si="12"/>
        <v>0</v>
      </c>
      <c r="L33" s="22">
        <f t="shared" si="12"/>
        <v>100.3198</v>
      </c>
      <c r="M33" s="22">
        <f t="shared" si="12"/>
        <v>0</v>
      </c>
      <c r="N33" s="22">
        <f t="shared" si="12"/>
        <v>62.467399999999998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389.90160000000003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41.52</v>
      </c>
      <c r="J38" s="20">
        <f t="shared" si="15"/>
        <v>0</v>
      </c>
      <c r="K38" s="20">
        <f t="shared" si="15"/>
        <v>0</v>
      </c>
      <c r="L38" s="20">
        <f t="shared" si="15"/>
        <v>18.34</v>
      </c>
      <c r="M38" s="20">
        <f t="shared" si="15"/>
        <v>0</v>
      </c>
      <c r="N38" s="20">
        <f t="shared" si="15"/>
        <v>11.42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71.28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227.11440000000002</v>
      </c>
      <c r="J39" s="19">
        <f t="shared" si="15"/>
        <v>0</v>
      </c>
      <c r="K39" s="19">
        <f t="shared" si="15"/>
        <v>0</v>
      </c>
      <c r="L39" s="19">
        <f t="shared" si="15"/>
        <v>100.3198</v>
      </c>
      <c r="M39" s="19">
        <f t="shared" si="15"/>
        <v>0</v>
      </c>
      <c r="N39" s="19">
        <f t="shared" si="15"/>
        <v>62.467399999999998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389.90160000000003</v>
      </c>
    </row>
    <row r="40" spans="1:34" x14ac:dyDescent="0.25">
      <c r="A40" s="13" t="s">
        <v>43</v>
      </c>
      <c r="B40" s="36"/>
      <c r="C40" s="36"/>
      <c r="D40" s="36">
        <v>12</v>
      </c>
      <c r="E40" s="36">
        <v>27.5</v>
      </c>
      <c r="F40" s="36"/>
      <c r="G40" s="36"/>
      <c r="H40" s="36"/>
      <c r="I40" s="36"/>
      <c r="J40" s="36">
        <v>13.85</v>
      </c>
      <c r="K40" s="36">
        <v>10.77</v>
      </c>
      <c r="L40" s="36"/>
      <c r="M40" s="36">
        <v>1.77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65.89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65.64</v>
      </c>
      <c r="E41" s="22">
        <f t="shared" si="16"/>
        <v>150.42499999999998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75.759499999999989</v>
      </c>
      <c r="K41" s="22">
        <f t="shared" si="16"/>
        <v>58.911899999999996</v>
      </c>
      <c r="L41" s="22">
        <f t="shared" si="16"/>
        <v>0</v>
      </c>
      <c r="M41" s="22">
        <f t="shared" si="16"/>
        <v>9.6818999999999988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360.41829999999999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12</v>
      </c>
      <c r="E46" s="20">
        <f t="shared" si="19"/>
        <v>27.5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13.85</v>
      </c>
      <c r="K46" s="20">
        <f t="shared" si="19"/>
        <v>10.77</v>
      </c>
      <c r="L46" s="20">
        <f t="shared" si="19"/>
        <v>0</v>
      </c>
      <c r="M46" s="20">
        <f t="shared" si="19"/>
        <v>1.77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65.89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65.64</v>
      </c>
      <c r="E47" s="19">
        <f t="shared" si="19"/>
        <v>150.42499999999998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75.759499999999989</v>
      </c>
      <c r="K47" s="19">
        <f t="shared" si="19"/>
        <v>58.911899999999996</v>
      </c>
      <c r="L47" s="19">
        <f t="shared" si="19"/>
        <v>0</v>
      </c>
      <c r="M47" s="19">
        <f t="shared" si="19"/>
        <v>9.6818999999999988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360.41829999999999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2245.38</v>
      </c>
      <c r="C49" s="44">
        <v>975.94</v>
      </c>
      <c r="D49" s="44">
        <v>1507.9</v>
      </c>
      <c r="E49" s="44">
        <v>0</v>
      </c>
      <c r="F49" s="44">
        <v>1431.17</v>
      </c>
      <c r="G49" s="44">
        <v>805.35</v>
      </c>
      <c r="H49" s="44">
        <v>1694.88</v>
      </c>
      <c r="I49" s="44">
        <v>826.69</v>
      </c>
      <c r="J49" s="44">
        <v>1760.15</v>
      </c>
      <c r="K49" s="44">
        <v>1327.57</v>
      </c>
      <c r="L49" s="44"/>
      <c r="M49" s="45">
        <v>1214.8599999999999</v>
      </c>
      <c r="N49" s="45">
        <v>517.91999999999996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14307.810000000001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571.38</v>
      </c>
      <c r="F52" s="44"/>
      <c r="G52" s="44"/>
      <c r="H52" s="44"/>
      <c r="I52" s="44">
        <v>365.88</v>
      </c>
      <c r="J52" s="44">
        <v>47.61</v>
      </c>
      <c r="K52" s="44"/>
      <c r="L52" s="44">
        <v>1178.46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2163.33</v>
      </c>
    </row>
    <row r="53" spans="1:34" x14ac:dyDescent="0.25">
      <c r="A53" s="17" t="s">
        <v>18</v>
      </c>
      <c r="B53" s="44">
        <v>136.84</v>
      </c>
      <c r="C53" s="44">
        <v>69.459999999999994</v>
      </c>
      <c r="D53" s="44">
        <v>113.97</v>
      </c>
      <c r="E53" s="44">
        <v>27.48</v>
      </c>
      <c r="F53" s="44">
        <v>0</v>
      </c>
      <c r="G53" s="44">
        <v>50.4</v>
      </c>
      <c r="H53" s="44">
        <v>0</v>
      </c>
      <c r="I53" s="44">
        <v>153.33000000000001</v>
      </c>
      <c r="J53" s="44">
        <v>109.19</v>
      </c>
      <c r="K53" s="44">
        <v>493.62</v>
      </c>
      <c r="L53" s="44">
        <v>148.5</v>
      </c>
      <c r="M53" s="45"/>
      <c r="N53" s="45">
        <v>399.18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1701.97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38.29</v>
      </c>
      <c r="G54" s="44"/>
      <c r="H54" s="44"/>
      <c r="I54" s="44"/>
      <c r="J54" s="44">
        <v>10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48.29</v>
      </c>
    </row>
    <row r="55" spans="1:34" x14ac:dyDescent="0.25">
      <c r="A55" s="17" t="s">
        <v>52</v>
      </c>
      <c r="B55" s="44">
        <v>199.98</v>
      </c>
      <c r="C55" s="44">
        <v>24.9</v>
      </c>
      <c r="D55" s="44">
        <v>4.96</v>
      </c>
      <c r="E55" s="44">
        <v>0</v>
      </c>
      <c r="F55" s="44">
        <v>32.82</v>
      </c>
      <c r="G55" s="44"/>
      <c r="H55" s="44">
        <v>17.7</v>
      </c>
      <c r="I55" s="44">
        <v>70.8</v>
      </c>
      <c r="J55" s="44">
        <v>94.23</v>
      </c>
      <c r="K55" s="44">
        <v>69.5</v>
      </c>
      <c r="L55" s="44"/>
      <c r="M55" s="45">
        <v>78.86</v>
      </c>
      <c r="N55" s="45">
        <v>63.37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657.12000000000012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50.58</v>
      </c>
      <c r="F58" s="44"/>
      <c r="G58" s="44"/>
      <c r="H58" s="44"/>
      <c r="I58" s="44"/>
      <c r="J58" s="44"/>
      <c r="K58" s="44"/>
      <c r="L58" s="44">
        <v>95.98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146.56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3885.7200000000003</v>
      </c>
      <c r="C64" s="53">
        <f t="shared" ref="C64:AG64" si="21">+C15+C23+C31+C39+C47+C48+C49+C50+C51+C52+C53+C54+C55+C56+C57+C58+C59+C60+C61+C62+C63</f>
        <v>2722.2400000000002</v>
      </c>
      <c r="D64" s="53">
        <f t="shared" si="21"/>
        <v>2972.4500000000003</v>
      </c>
      <c r="E64" s="53">
        <f t="shared" si="21"/>
        <v>1822.7550000000001</v>
      </c>
      <c r="F64" s="53">
        <f t="shared" si="21"/>
        <v>2497.8200000000002</v>
      </c>
      <c r="G64" s="53">
        <f t="shared" si="21"/>
        <v>1398.3200000000002</v>
      </c>
      <c r="H64" s="53">
        <f t="shared" si="21"/>
        <v>1966.0800000000002</v>
      </c>
      <c r="I64" s="53">
        <f t="shared" si="21"/>
        <v>3588.4544000000001</v>
      </c>
      <c r="J64" s="53">
        <f t="shared" si="21"/>
        <v>4136.7695000000003</v>
      </c>
      <c r="K64" s="53">
        <f t="shared" si="21"/>
        <v>4458.9818999999998</v>
      </c>
      <c r="L64" s="53">
        <f t="shared" si="21"/>
        <v>3818.6498000000001</v>
      </c>
      <c r="M64" s="53">
        <f t="shared" si="21"/>
        <v>3645.7219</v>
      </c>
      <c r="N64" s="53">
        <f t="shared" si="21"/>
        <v>3117.5973999999997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40031.559899999993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5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3874.84</v>
      </c>
      <c r="C67" s="57">
        <f t="shared" ref="C67:L67" si="23">C12</f>
        <v>2690.66</v>
      </c>
      <c r="D67" s="57">
        <f t="shared" si="23"/>
        <v>2915.29</v>
      </c>
      <c r="E67" s="57">
        <f t="shared" si="23"/>
        <v>1816.96</v>
      </c>
      <c r="F67" s="57">
        <f t="shared" si="23"/>
        <v>2452.67</v>
      </c>
      <c r="G67" s="57">
        <f t="shared" si="23"/>
        <v>1395.82</v>
      </c>
      <c r="H67" s="57">
        <f t="shared" si="23"/>
        <v>1965.41</v>
      </c>
      <c r="I67" s="57">
        <f t="shared" si="23"/>
        <v>3587.17</v>
      </c>
      <c r="J67" s="57">
        <f t="shared" si="23"/>
        <v>4133.79</v>
      </c>
      <c r="K67" s="57">
        <f t="shared" si="23"/>
        <v>4452.7299999999996</v>
      </c>
      <c r="L67" s="57">
        <f t="shared" si="23"/>
        <v>3814.91</v>
      </c>
      <c r="M67" s="57">
        <f t="shared" si="22"/>
        <v>3648.6</v>
      </c>
      <c r="N67" s="57">
        <f t="shared" si="22"/>
        <v>3115.28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39864.129999999997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3874.84</v>
      </c>
      <c r="C69" s="59">
        <f t="shared" ref="C69:AG69" si="25">+C67+C68</f>
        <v>2690.66</v>
      </c>
      <c r="D69" s="59">
        <f t="shared" si="25"/>
        <v>2915.29</v>
      </c>
      <c r="E69" s="59">
        <f t="shared" si="25"/>
        <v>1816.96</v>
      </c>
      <c r="F69" s="59">
        <f t="shared" si="25"/>
        <v>2452.67</v>
      </c>
      <c r="G69" s="59">
        <f t="shared" si="25"/>
        <v>1395.82</v>
      </c>
      <c r="H69" s="59">
        <f t="shared" si="25"/>
        <v>1965.41</v>
      </c>
      <c r="I69" s="59">
        <f t="shared" si="25"/>
        <v>3587.17</v>
      </c>
      <c r="J69" s="59">
        <f t="shared" si="25"/>
        <v>4133.79</v>
      </c>
      <c r="K69" s="59">
        <f t="shared" si="25"/>
        <v>4452.7299999999996</v>
      </c>
      <c r="L69" s="59">
        <f t="shared" si="25"/>
        <v>3814.91</v>
      </c>
      <c r="M69" s="59">
        <f t="shared" si="25"/>
        <v>3648.6</v>
      </c>
      <c r="N69" s="59">
        <f t="shared" si="25"/>
        <v>3115.28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39864.129999999997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10.880000000000109</v>
      </c>
      <c r="C70" s="57">
        <f t="shared" si="26"/>
        <v>31.580000000000382</v>
      </c>
      <c r="D70" s="57">
        <f t="shared" si="26"/>
        <v>57.160000000000309</v>
      </c>
      <c r="E70" s="57">
        <f t="shared" si="26"/>
        <v>5.7950000000000728</v>
      </c>
      <c r="F70" s="57">
        <f t="shared" si="26"/>
        <v>45.150000000000091</v>
      </c>
      <c r="G70" s="57">
        <f t="shared" si="26"/>
        <v>2.5000000000002274</v>
      </c>
      <c r="H70" s="57">
        <f t="shared" si="26"/>
        <v>0.67000000000007276</v>
      </c>
      <c r="I70" s="57">
        <f t="shared" si="26"/>
        <v>1.2844000000000051</v>
      </c>
      <c r="J70" s="57">
        <f t="shared" si="26"/>
        <v>2.9795000000003711</v>
      </c>
      <c r="K70" s="57">
        <f t="shared" si="26"/>
        <v>6.2519000000002052</v>
      </c>
      <c r="L70" s="57">
        <f t="shared" si="26"/>
        <v>3.7398000000002867</v>
      </c>
      <c r="M70" s="57">
        <f t="shared" si="26"/>
        <v>-2.878099999999904</v>
      </c>
      <c r="N70" s="57">
        <f t="shared" si="26"/>
        <v>2.3173999999994521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167.42990000000168</v>
      </c>
    </row>
    <row r="71" spans="1:34" ht="112.5" customHeight="1" x14ac:dyDescent="0.25">
      <c r="A71" s="77" t="s">
        <v>96</v>
      </c>
      <c r="B71" s="14"/>
      <c r="C71" s="14" t="s">
        <v>123</v>
      </c>
      <c r="D71" s="14" t="s">
        <v>124</v>
      </c>
      <c r="E71" s="14" t="s">
        <v>125</v>
      </c>
      <c r="F71" s="14" t="s">
        <v>126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B16" sqref="B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5848.05</v>
      </c>
      <c r="C12" s="26">
        <v>2686.69</v>
      </c>
      <c r="D12" s="26">
        <v>4342.12</v>
      </c>
      <c r="E12" s="26">
        <v>8725.11</v>
      </c>
      <c r="F12" s="26">
        <v>876.23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22478.2</v>
      </c>
      <c r="AI12" s="26">
        <v>22120.85</v>
      </c>
      <c r="AJ12" s="69">
        <f>+AI12-AH12</f>
        <v>-357.35000000000218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194.7</v>
      </c>
      <c r="C15" s="23">
        <v>230</v>
      </c>
      <c r="D15" s="23">
        <v>119</v>
      </c>
      <c r="E15" s="23">
        <v>391</v>
      </c>
      <c r="F15" s="23">
        <v>121.5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1056.2</v>
      </c>
    </row>
    <row r="16" spans="1:36" s="32" customFormat="1" x14ac:dyDescent="0.25">
      <c r="A16" s="30" t="s">
        <v>20</v>
      </c>
      <c r="B16" s="31">
        <v>693</v>
      </c>
      <c r="C16" s="31"/>
      <c r="D16" s="31">
        <v>475</v>
      </c>
      <c r="E16" s="31">
        <v>1104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2272</v>
      </c>
      <c r="AJ16" s="70"/>
    </row>
    <row r="17" spans="1:36" s="47" customFormat="1" x14ac:dyDescent="0.25">
      <c r="A17" s="46" t="s">
        <v>27</v>
      </c>
      <c r="B17" s="22">
        <f>B16*$B$8</f>
        <v>3790.71</v>
      </c>
      <c r="C17" s="22">
        <f>C16*$B$8</f>
        <v>0</v>
      </c>
      <c r="D17" s="22">
        <f t="shared" ref="D17:AG17" si="2">D16*$B$8</f>
        <v>2598.25</v>
      </c>
      <c r="E17" s="22">
        <f t="shared" si="2"/>
        <v>6038.88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12427.84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693</v>
      </c>
      <c r="C22" s="20">
        <f t="shared" ref="C22:AG23" si="5">+C16+C18+C20</f>
        <v>0</v>
      </c>
      <c r="D22" s="20">
        <f t="shared" si="5"/>
        <v>475</v>
      </c>
      <c r="E22" s="20">
        <f t="shared" si="5"/>
        <v>1104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2272</v>
      </c>
    </row>
    <row r="23" spans="1:36" s="47" customFormat="1" x14ac:dyDescent="0.25">
      <c r="A23" s="48" t="s">
        <v>26</v>
      </c>
      <c r="B23" s="19">
        <f>+B17+B19+B21</f>
        <v>3790.71</v>
      </c>
      <c r="C23" s="19">
        <f t="shared" si="5"/>
        <v>0</v>
      </c>
      <c r="D23" s="19">
        <f t="shared" si="5"/>
        <v>2598.25</v>
      </c>
      <c r="E23" s="19">
        <f t="shared" si="5"/>
        <v>6038.88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12427.84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19.260000000000002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19.260000000000002</v>
      </c>
    </row>
    <row r="33" spans="1:34" s="47" customFormat="1" x14ac:dyDescent="0.25">
      <c r="A33" s="46" t="s">
        <v>35</v>
      </c>
      <c r="B33" s="22">
        <f>B32*$B$8</f>
        <v>105.35220000000001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105.35220000000001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19.260000000000002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19.260000000000002</v>
      </c>
    </row>
    <row r="39" spans="1:34" s="47" customFormat="1" x14ac:dyDescent="0.25">
      <c r="A39" s="48" t="s">
        <v>42</v>
      </c>
      <c r="B39" s="19">
        <f>+B33+B35+B37</f>
        <v>105.35220000000001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105.35220000000001</v>
      </c>
    </row>
    <row r="40" spans="1:34" x14ac:dyDescent="0.25">
      <c r="A40" s="13" t="s">
        <v>43</v>
      </c>
      <c r="B40" s="36">
        <v>43.55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43.55</v>
      </c>
    </row>
    <row r="41" spans="1:34" s="47" customFormat="1" x14ac:dyDescent="0.25">
      <c r="A41" s="46" t="s">
        <v>44</v>
      </c>
      <c r="B41" s="22">
        <f>B40*$B$8</f>
        <v>238.21849999999998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238.21849999999998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43.55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43.55</v>
      </c>
    </row>
    <row r="47" spans="1:34" s="47" customFormat="1" x14ac:dyDescent="0.25">
      <c r="A47" s="48" t="s">
        <v>48</v>
      </c>
      <c r="B47" s="19">
        <f>+B41+B43+B45</f>
        <v>238.21849999999998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238.21849999999998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1322.12</v>
      </c>
      <c r="C49" s="44">
        <v>2180.13</v>
      </c>
      <c r="D49" s="44">
        <v>1461.93</v>
      </c>
      <c r="E49" s="44">
        <v>1962.24</v>
      </c>
      <c r="F49" s="44">
        <v>622.73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7549.15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78.61</v>
      </c>
      <c r="C53" s="44">
        <v>118.9</v>
      </c>
      <c r="D53" s="44">
        <v>165.28</v>
      </c>
      <c r="E53" s="44">
        <v>130.58000000000001</v>
      </c>
      <c r="F53" s="44">
        <v>132.18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625.54999999999995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127.55</v>
      </c>
      <c r="C55" s="44">
        <v>158.88999999999999</v>
      </c>
      <c r="D55" s="44"/>
      <c r="E55" s="44">
        <v>209.76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496.2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5857.2606999999998</v>
      </c>
      <c r="C64" s="53">
        <f t="shared" ref="C64:AG64" si="21">+C15+C23+C31+C39+C47+C48+C49+C50+C51+C52+C53+C54+C55+C56+C57+C58+C59+C60+C61+C62+C63</f>
        <v>2687.92</v>
      </c>
      <c r="D64" s="53">
        <f t="shared" si="21"/>
        <v>4344.46</v>
      </c>
      <c r="E64" s="53">
        <f t="shared" si="21"/>
        <v>8732.4600000000009</v>
      </c>
      <c r="F64" s="53">
        <f t="shared" si="21"/>
        <v>876.41000000000008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22498.510700000003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5848.05</v>
      </c>
      <c r="C67" s="57">
        <f t="shared" ref="C67:L67" si="23">C12</f>
        <v>2686.69</v>
      </c>
      <c r="D67" s="57">
        <f t="shared" si="23"/>
        <v>4342.12</v>
      </c>
      <c r="E67" s="57">
        <f t="shared" si="23"/>
        <v>8725.11</v>
      </c>
      <c r="F67" s="57">
        <f t="shared" si="23"/>
        <v>876.23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22478.2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5848.05</v>
      </c>
      <c r="C69" s="59">
        <f t="shared" ref="C69:AG69" si="25">+C67+C68</f>
        <v>2686.69</v>
      </c>
      <c r="D69" s="59">
        <f t="shared" si="25"/>
        <v>4342.12</v>
      </c>
      <c r="E69" s="59">
        <f t="shared" si="25"/>
        <v>8725.11</v>
      </c>
      <c r="F69" s="59">
        <f t="shared" si="25"/>
        <v>876.23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22478.2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9.2106999999996333</v>
      </c>
      <c r="C70" s="57">
        <f t="shared" si="26"/>
        <v>1.2300000000000182</v>
      </c>
      <c r="D70" s="57">
        <f t="shared" si="26"/>
        <v>2.3400000000001455</v>
      </c>
      <c r="E70" s="57">
        <f t="shared" si="26"/>
        <v>7.3500000000003638</v>
      </c>
      <c r="F70" s="57">
        <f t="shared" si="26"/>
        <v>0.18000000000006366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20.310700000000224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Hoja1</vt:lpstr>
      <vt:lpstr>TOTALES</vt:lpstr>
      <vt:lpstr>AUTOMERCADO</vt:lpstr>
      <vt:lpstr>MODELO</vt:lpstr>
      <vt:lpstr>Hoja5</vt:lpstr>
      <vt:lpstr>EXQUISITECES</vt:lpstr>
      <vt:lpstr>Hoja2</vt:lpstr>
      <vt:lpstr>Hoja3</vt:lpstr>
      <vt:lpstr>Hoja4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2022-06-21T20:03:40Z</dcterms:modified>
</cp:coreProperties>
</file>