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7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U39" i="40"/>
  <c r="AG23" i="40"/>
  <c r="Y23" i="40"/>
  <c r="U23" i="40"/>
  <c r="AB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V64" i="40"/>
  <c r="Z64" i="40"/>
  <c r="Z70" i="40" s="1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G23" i="40" l="1"/>
  <c r="E23" i="40"/>
  <c r="L39" i="40"/>
  <c r="J39" i="40"/>
  <c r="H39" i="40"/>
  <c r="F39" i="40"/>
  <c r="K47" i="40"/>
  <c r="I47" i="40"/>
  <c r="G47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<sst xmlns="http://schemas.openxmlformats.org/spreadsheetml/2006/main" count="739" uniqueCount="132">
  <si>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</si>
  <si>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</si>
  <si>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</si>
  <si>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</si>
  <si>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</si>
  <si>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</si>
  <si>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</si>
  <si>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</si>
  <si>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</si>
  <si>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</si>
  <si>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</si>
  <si>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</si>
  <si>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</si>
  <si>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</si>
  <si>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</si>
  <si>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</si>
  <si>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</si>
  <si>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</si>
  <si>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</si>
  <si>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</si>
  <si>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</si>
  <si>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</si>
  <si>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</si>
  <si>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</si>
  <si>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</si>
  <si>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</si>
  <si>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</si>
  <si>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</si>
  <si>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</si>
  <si>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</si>
  <si>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</si>
  <si>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</si>
  <si>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</si>
  <si>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</si>
  <si>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</si>
  <si>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</si>
  <si>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</si>
  <si>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</si>
  <si>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</si>
  <si>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</si>
  <si>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</si>
  <si>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</si>
  <si>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</si>
  <si>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</si>
  <si>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</si>
  <si>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</si>
  <si>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</si>
  <si>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</si>
  <si>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</si>
  <si>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</si>
  <si>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</si>
  <si>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</si>
  <si>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</si>
  <si>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</si>
  <si>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</si>
  <si>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</si>
  <si>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</si>
  <si>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</si>
  <si>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</si>
  <si>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</si>
  <si>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</si>
  <si>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</si>
  <si>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</si>
  <si>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</si>
  <si>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</si>
  <si>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</si>
  <si>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</si>
  <si>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</si>
  <si>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</si>
  <si>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</si>
  <si>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</si>
  <si>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</si>
  <si>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</si>
  <si>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</si>
  <si>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</si>
  <si>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</si>
  <si>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</si>
  <si>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</si>
  <si>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</si>
  <si>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</si>
  <si>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</si>
  <si>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</si>
  <si>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</si>
  <si>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</si>
  <si>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</si>
  <si>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</si>
  <si>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</si>
  <si>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</si>
  <si>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</si>
  <si>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</si>
  <si>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</si>
  <si>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</si>
  <si>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</si>
  <si>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</si>
  <si>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</si>
  <si>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</si>
  <si>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</si>
  <si>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</si>
  <si>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</si>
  <si>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</si>
  <si>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</si>
  <si>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</si>
  <si>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</si>
  <si>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</si>
  <si>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</si>
  <si>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</si>
  <si>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</si>
  <si>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</si>
  <si>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</si>
  <si>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</si>
  <si>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</si>
  <si>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</si>
  <si>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</si>
  <si>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</si>
  <si>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</si>
  <si>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</si>
  <si>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</si>
  <si>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</si>
  <si>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</si>
  <si>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</si>
  <si>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</si>
  <si>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</si>
  <si>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</si>
  <si>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40.00F/C</t>
  </si>
  <si>
    <t>21.50F/C</t>
  </si>
  <si>
    <t>2.20F/C</t>
  </si>
  <si>
    <t>9.60F/C</t>
  </si>
  <si>
    <t>NOTA A CREDITO 10$</t>
  </si>
  <si>
    <t>25.00F/C</t>
  </si>
  <si>
    <t>NOTA A CREDITO 5$</t>
  </si>
  <si>
    <t>MAL REGISTRO 1$</t>
  </si>
  <si>
    <t>104.50F/C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</si>
</sst>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56597.18</v>
      </c>
      <c r="C2" s="43">
        <f>MODELO!AH12</f>
        <v>23357.54</v>
      </c>
      <c r="D2" s="43">
        <f>EXQUISITECES!AH12</f>
        <v>6667.99</v>
      </c>
      <c r="E2" s="43">
        <f>HOYADA!AH12</f>
        <v>6794.7800000000007</v>
      </c>
      <c r="F2" s="43">
        <f>FARMASTOP!AH12</f>
        <v>2232.85</v>
      </c>
      <c r="G2" s="43">
        <f>BOCAS!AH12</f>
        <v>1519.96</v>
      </c>
      <c r="H2" s="43">
        <f>LAGUNETICA!AH12</f>
        <v>10417.689999999999</v>
      </c>
      <c r="I2" s="43">
        <f>SANANTONIO!AH12</f>
        <v>0</v>
      </c>
      <c r="J2" s="43">
        <f>SUM(B2:I2)</f>
        <v>107587.99000000002</v>
      </c>
    </row>
    <row r="3" spans="1:10" x14ac:dyDescent="0.25">
      <c r="A3" s="46" t="s">
        <v>0</v>
      </c>
      <c r="B3" s="43">
        <f>AUTOMERCADO!AH15</f>
        <v>1164.9000000000001</v>
      </c>
      <c r="C3" s="43">
        <f>MODELO!AH15</f>
        <v>1043.9000000000001</v>
      </c>
      <c r="D3" s="43">
        <f>EXQUISITECES!AH15</f>
        <v>225.5</v>
      </c>
      <c r="E3" s="43">
        <f>HOYADA!AH15</f>
        <v>827.4</v>
      </c>
      <c r="F3" s="43">
        <f>FARMASTOP!AH15</f>
        <v>0</v>
      </c>
      <c r="G3" s="43">
        <f>BOCAS!AH15</f>
        <v>82.5</v>
      </c>
      <c r="H3" s="43">
        <f>LAGUNETICA!AH15</f>
        <v>812.5</v>
      </c>
      <c r="I3" s="43">
        <f>SANANTONIO!AH15</f>
        <v>0</v>
      </c>
      <c r="J3" s="43">
        <f t="shared" ref="J3:J52" si="0">SUM(B3:I3)</f>
        <v>4156.7000000000007</v>
      </c>
    </row>
    <row r="4" spans="1:10" x14ac:dyDescent="0.25">
      <c r="A4" s="73" t="s">
        <v>20</v>
      </c>
      <c r="B4" s="43">
        <f>AUTOMERCADO!AH16</f>
        <v>5102</v>
      </c>
      <c r="C4" s="43">
        <f>MODELO!AH16</f>
        <v>1931</v>
      </c>
      <c r="D4" s="43">
        <f>EXQUISITECES!AH16</f>
        <v>595</v>
      </c>
      <c r="E4" s="43">
        <f>HOYADA!AH16</f>
        <v>518</v>
      </c>
      <c r="F4" s="43">
        <f>FARMASTOP!AH16</f>
        <v>148</v>
      </c>
      <c r="G4" s="43">
        <f>BOCAS!AH16</f>
        <v>105</v>
      </c>
      <c r="H4" s="43">
        <f>LAGUNETICA!AH16</f>
        <v>855</v>
      </c>
      <c r="I4" s="43">
        <f>SANANTONIO!AH16</f>
        <v>0</v>
      </c>
      <c r="J4" s="43">
        <f t="shared" si="0"/>
        <v>9254</v>
      </c>
    </row>
    <row r="5" spans="1:10" x14ac:dyDescent="0.25">
      <c r="A5" s="46" t="s">
        <v>27</v>
      </c>
      <c r="B5" s="43">
        <f>AUTOMERCADO!AH17</f>
        <v>27907.94</v>
      </c>
      <c r="C5" s="43">
        <f>MODELO!AH17</f>
        <v>10562.57</v>
      </c>
      <c r="D5" s="43">
        <f>EXQUISITECES!AH17</f>
        <v>3254.6499999999996</v>
      </c>
      <c r="E5" s="43">
        <f>HOYADA!AH17</f>
        <v>2833.46</v>
      </c>
      <c r="F5" s="43">
        <f>FARMASTOP!AH17</f>
        <v>809.56</v>
      </c>
      <c r="G5" s="43">
        <f>BOCAS!AH17</f>
        <v>574.34999999999991</v>
      </c>
      <c r="H5" s="43">
        <f>LAGUNETICA!AH17</f>
        <v>4676.8500000000004</v>
      </c>
      <c r="I5" s="43">
        <f>SANANTONIO!AH17</f>
        <v>0</v>
      </c>
      <c r="J5" s="43">
        <f t="shared" si="0"/>
        <v>50619.37999999999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5102</v>
      </c>
      <c r="C10" s="43">
        <f>MODELO!AH22</f>
        <v>1931</v>
      </c>
      <c r="D10" s="43">
        <f>EXQUISITECES!AH22</f>
        <v>595</v>
      </c>
      <c r="E10" s="43">
        <f>HOYADA!AH22</f>
        <v>518</v>
      </c>
      <c r="F10" s="43">
        <f>FARMASTOP!AH22</f>
        <v>148</v>
      </c>
      <c r="G10" s="43">
        <f>BOCAS!AH22</f>
        <v>105</v>
      </c>
      <c r="H10" s="43">
        <f>LAGUNETICA!AH22</f>
        <v>855</v>
      </c>
      <c r="I10" s="43">
        <f>SANANTONIO!AH22</f>
        <v>0</v>
      </c>
      <c r="J10" s="43">
        <f t="shared" si="0"/>
        <v>9254</v>
      </c>
    </row>
    <row r="11" spans="1:10" x14ac:dyDescent="0.25">
      <c r="A11" s="48" t="s">
        <v>26</v>
      </c>
      <c r="B11" s="43">
        <f>AUTOMERCADO!AH23</f>
        <v>27907.94</v>
      </c>
      <c r="C11" s="43">
        <f>MODELO!AH23</f>
        <v>10562.57</v>
      </c>
      <c r="D11" s="43">
        <f>EXQUISITECES!AH23</f>
        <v>3254.6499999999996</v>
      </c>
      <c r="E11" s="43">
        <f>HOYADA!AH23</f>
        <v>2833.46</v>
      </c>
      <c r="F11" s="43">
        <f>FARMASTOP!AH23</f>
        <v>809.56</v>
      </c>
      <c r="G11" s="43">
        <f>BOCAS!AH23</f>
        <v>574.34999999999991</v>
      </c>
      <c r="H11" s="43">
        <f>LAGUNETICA!AH23</f>
        <v>4676.8500000000004</v>
      </c>
      <c r="I11" s="43">
        <f>SANANTONIO!AH23</f>
        <v>0</v>
      </c>
      <c r="J11" s="43">
        <f t="shared" si="0"/>
        <v>50619.37999999999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575.07000000000005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35.18</v>
      </c>
      <c r="H20" s="43">
        <f>LAGUNETICA!AH32</f>
        <v>0</v>
      </c>
      <c r="I20" s="43">
        <f>SANANTONIO!AH32</f>
        <v>0</v>
      </c>
      <c r="J20" s="43">
        <f t="shared" si="0"/>
        <v>610.25</v>
      </c>
    </row>
    <row r="21" spans="1:10" x14ac:dyDescent="0.25">
      <c r="A21" s="46" t="s">
        <v>35</v>
      </c>
      <c r="B21" s="43">
        <f>AUTOMERCADO!AH33</f>
        <v>3145.6328999999996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192.43459999999999</v>
      </c>
      <c r="H21" s="43">
        <f>LAGUNETICA!AH33</f>
        <v>0</v>
      </c>
      <c r="I21" s="43">
        <f>SANANTONIO!AH33</f>
        <v>0</v>
      </c>
      <c r="J21" s="43">
        <f t="shared" si="0"/>
        <v>3338.0674999999997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575.07000000000005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35.18</v>
      </c>
      <c r="H26" s="43">
        <f>LAGUNETICA!AH38</f>
        <v>0</v>
      </c>
      <c r="I26" s="43">
        <f>SANANTONIO!AH38</f>
        <v>0</v>
      </c>
      <c r="J26" s="43">
        <f t="shared" si="0"/>
        <v>610.25</v>
      </c>
    </row>
    <row r="27" spans="1:10" x14ac:dyDescent="0.25">
      <c r="A27" s="48" t="s">
        <v>42</v>
      </c>
      <c r="B27" s="43">
        <f>AUTOMERCADO!AH39</f>
        <v>3145.6328999999996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192.43459999999999</v>
      </c>
      <c r="H27" s="43">
        <f>LAGUNETICA!AH39</f>
        <v>0</v>
      </c>
      <c r="I27" s="43">
        <f>SANANTONIO!AH39</f>
        <v>0</v>
      </c>
      <c r="J27" s="43">
        <f t="shared" si="0"/>
        <v>3338.0674999999997</v>
      </c>
    </row>
    <row r="28" spans="1:10" x14ac:dyDescent="0.25">
      <c r="A28" s="46" t="s">
        <v>43</v>
      </c>
      <c r="B28" s="43">
        <f>AUTOMERCADO!AH40</f>
        <v>394.91</v>
      </c>
      <c r="C28" s="43">
        <f>MODELO!AH40</f>
        <v>64.64</v>
      </c>
      <c r="D28" s="43">
        <f>EXQUISITECES!AH40</f>
        <v>0</v>
      </c>
      <c r="E28" s="43">
        <f>HOYADA!AH40</f>
        <v>32.51</v>
      </c>
      <c r="F28" s="43">
        <f>FARMASTOP!AH40</f>
        <v>0</v>
      </c>
      <c r="G28" s="43">
        <f>BOCAS!AH40</f>
        <v>25.36</v>
      </c>
      <c r="H28" s="43">
        <f>LAGUNETICA!AH40</f>
        <v>0</v>
      </c>
      <c r="I28" s="43">
        <f>SANANTONIO!AH40</f>
        <v>0</v>
      </c>
      <c r="J28" s="43">
        <f t="shared" si="0"/>
        <v>517.41999999999996</v>
      </c>
    </row>
    <row r="29" spans="1:10" x14ac:dyDescent="0.25">
      <c r="A29" s="46" t="s">
        <v>44</v>
      </c>
      <c r="B29" s="43">
        <f>AUTOMERCADO!AH41</f>
        <v>2160.1577000000002</v>
      </c>
      <c r="C29" s="43">
        <f>MODELO!AH41</f>
        <v>353.58079999999995</v>
      </c>
      <c r="D29" s="43">
        <f>EXQUISITECES!AH41</f>
        <v>0</v>
      </c>
      <c r="E29" s="43">
        <f>HOYADA!AH41</f>
        <v>177.82969999999997</v>
      </c>
      <c r="F29" s="43">
        <f>FARMASTOP!AH41</f>
        <v>0</v>
      </c>
      <c r="G29" s="43">
        <f>BOCAS!AH41</f>
        <v>138.7192</v>
      </c>
      <c r="H29" s="43">
        <f>LAGUNETICA!AH41</f>
        <v>0</v>
      </c>
      <c r="I29" s="43">
        <f>SANANTONIO!AH41</f>
        <v>0</v>
      </c>
      <c r="J29" s="43">
        <f t="shared" si="0"/>
        <v>2830.2874000000002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394.91</v>
      </c>
      <c r="C34" s="43">
        <f>MODELO!AH46</f>
        <v>64.64</v>
      </c>
      <c r="D34" s="43">
        <f>EXQUISITECES!AH46</f>
        <v>0</v>
      </c>
      <c r="E34" s="43">
        <f>HOYADA!AH46</f>
        <v>32.51</v>
      </c>
      <c r="F34" s="43">
        <f>FARMASTOP!AH46</f>
        <v>0</v>
      </c>
      <c r="G34" s="43">
        <f>BOCAS!AH46</f>
        <v>25.36</v>
      </c>
      <c r="H34" s="43">
        <f>LAGUNETICA!AH46</f>
        <v>0</v>
      </c>
      <c r="I34" s="43">
        <f>SANANTONIO!AH46</f>
        <v>0</v>
      </c>
      <c r="J34" s="43">
        <f t="shared" si="0"/>
        <v>517.41999999999996</v>
      </c>
    </row>
    <row r="35" spans="1:10" x14ac:dyDescent="0.25">
      <c r="A35" s="48" t="s">
        <v>48</v>
      </c>
      <c r="B35" s="43">
        <f>AUTOMERCADO!AH47</f>
        <v>2160.1577000000002</v>
      </c>
      <c r="C35" s="43">
        <f>MODELO!AH47</f>
        <v>353.58079999999995</v>
      </c>
      <c r="D35" s="43">
        <f>EXQUISITECES!AH47</f>
        <v>0</v>
      </c>
      <c r="E35" s="43">
        <f>HOYADA!AH47</f>
        <v>177.82969999999997</v>
      </c>
      <c r="F35" s="43">
        <f>FARMASTOP!AH47</f>
        <v>0</v>
      </c>
      <c r="G35" s="43">
        <f>BOCAS!AH47</f>
        <v>138.7192</v>
      </c>
      <c r="H35" s="43">
        <f>LAGUNETICA!AH47</f>
        <v>0</v>
      </c>
      <c r="I35" s="43">
        <f>SANANTONIO!AH47</f>
        <v>0</v>
      </c>
      <c r="J35" s="43">
        <f t="shared" si="0"/>
        <v>2830.2874000000002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17874.309999999998</v>
      </c>
      <c r="C37" s="43">
        <f>MODELO!AH49</f>
        <v>7424.94</v>
      </c>
      <c r="D37" s="43">
        <f>EXQUISITECES!AH49</f>
        <v>2817.76</v>
      </c>
      <c r="E37" s="43">
        <f>HOYADA!AH49</f>
        <v>1842.73</v>
      </c>
      <c r="F37" s="43">
        <f>FARMASTOP!AH49</f>
        <v>1138.31</v>
      </c>
      <c r="G37" s="43">
        <f>BOCAS!AH49</f>
        <v>433.48</v>
      </c>
      <c r="H37" s="43">
        <f>LAGUNETICA!AH49</f>
        <v>1840.01</v>
      </c>
      <c r="I37" s="43">
        <f>SANANTONIO!AH49</f>
        <v>0</v>
      </c>
      <c r="J37" s="43">
        <f t="shared" si="0"/>
        <v>33371.539999999994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137.97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137.97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1805.38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2211.0299999999997</v>
      </c>
      <c r="I40" s="43">
        <f>SANANTONIO!AH52</f>
        <v>0</v>
      </c>
      <c r="J40" s="43">
        <f t="shared" si="0"/>
        <v>4016.41</v>
      </c>
    </row>
    <row r="41" spans="1:10" x14ac:dyDescent="0.25">
      <c r="A41" s="74" t="s">
        <v>18</v>
      </c>
      <c r="B41" s="43">
        <f>AUTOMERCADO!AH53</f>
        <v>3022.58</v>
      </c>
      <c r="C41" s="43">
        <f>MODELO!AH53</f>
        <v>1724.22</v>
      </c>
      <c r="D41" s="43">
        <f>EXQUISITECES!AH53</f>
        <v>355.90999999999997</v>
      </c>
      <c r="E41" s="43">
        <f>HOYADA!AH53</f>
        <v>1028.8600000000001</v>
      </c>
      <c r="F41" s="43">
        <f>FARMASTOP!AH53</f>
        <v>67.66</v>
      </c>
      <c r="G41" s="43">
        <f>BOCAS!AH53</f>
        <v>99.02000000000001</v>
      </c>
      <c r="H41" s="43">
        <f>LAGUNETICA!AH53</f>
        <v>834.91</v>
      </c>
      <c r="I41" s="43">
        <f>SANANTONIO!AH53</f>
        <v>0</v>
      </c>
      <c r="J41" s="43">
        <f t="shared" si="0"/>
        <v>7133.16</v>
      </c>
    </row>
    <row r="42" spans="1:10" x14ac:dyDescent="0.25">
      <c r="A42" s="74" t="s">
        <v>114</v>
      </c>
      <c r="B42" s="43">
        <f>AUTOMERCADO!AH54</f>
        <v>79.84</v>
      </c>
      <c r="C42" s="43">
        <f>MODELO!AH54</f>
        <v>49.31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129.15</v>
      </c>
    </row>
    <row r="43" spans="1:10" x14ac:dyDescent="0.25">
      <c r="A43" s="74" t="s">
        <v>52</v>
      </c>
      <c r="B43" s="43">
        <f>AUTOMERCADO!AH55</f>
        <v>1336.0900000000001</v>
      </c>
      <c r="C43" s="43">
        <f>MODELO!AH55</f>
        <v>229.35</v>
      </c>
      <c r="D43" s="43">
        <f>EXQUISITECES!AH55</f>
        <v>20</v>
      </c>
      <c r="E43" s="43">
        <f>HOYADA!AH55</f>
        <v>85.42</v>
      </c>
      <c r="F43" s="43">
        <f>FARMASTOP!AH55</f>
        <v>229.89999999999998</v>
      </c>
      <c r="G43" s="43">
        <f>BOCAS!AH55</f>
        <v>0</v>
      </c>
      <c r="H43" s="43">
        <f>LAGUNETICA!AH55</f>
        <v>55.63</v>
      </c>
      <c r="I43" s="43">
        <f>SANANTONIO!AH55</f>
        <v>0</v>
      </c>
      <c r="J43" s="43">
        <f t="shared" si="0"/>
        <v>1956.3900000000003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162.25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162.25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5.58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5.58</v>
      </c>
    </row>
    <row r="52" spans="1:10" x14ac:dyDescent="0.25">
      <c r="A52" s="51" t="s">
        <v>92</v>
      </c>
      <c r="B52" s="75">
        <f>AUTOMERCADO!AH64</f>
        <v>56697.030599999991</v>
      </c>
      <c r="C52" s="75">
        <f>MODELO!AH64</f>
        <v>23493.470799999999</v>
      </c>
      <c r="D52" s="75">
        <f>EXQUISITECES!AH64</f>
        <v>6673.82</v>
      </c>
      <c r="E52" s="75">
        <f>HOYADA!AH64</f>
        <v>6795.699700000001</v>
      </c>
      <c r="F52" s="75">
        <f>FARMASTOP!AH64</f>
        <v>2245.4300000000003</v>
      </c>
      <c r="G52" s="75">
        <f>BOCAS!AH64</f>
        <v>1520.5038000000002</v>
      </c>
      <c r="H52" s="75">
        <f>LAGUNETICA!AH64</f>
        <v>10430.93</v>
      </c>
      <c r="I52" s="75">
        <f>SANANTONIO!AH64</f>
        <v>0</v>
      </c>
      <c r="J52" s="75">
        <f t="shared" si="0"/>
        <v>107856.88489999998</v>
      </c>
    </row>
    <row r="53" spans="1:10" x14ac:dyDescent="0.25">
      <c r="A53" s="56" t="s">
        <v>3</v>
      </c>
      <c r="B53" s="43">
        <f>B2</f>
        <v>56597.18</v>
      </c>
      <c r="C53" s="43">
        <f t="shared" ref="C53:I53" si="1">C2</f>
        <v>23357.54</v>
      </c>
      <c r="D53" s="43">
        <f t="shared" si="1"/>
        <v>6667.99</v>
      </c>
      <c r="E53" s="43">
        <f t="shared" si="1"/>
        <v>6794.7800000000007</v>
      </c>
      <c r="F53" s="43">
        <f t="shared" si="1"/>
        <v>2232.85</v>
      </c>
      <c r="G53" s="43">
        <f t="shared" si="1"/>
        <v>1519.96</v>
      </c>
      <c r="H53" s="43">
        <f t="shared" si="1"/>
        <v>10417.689999999999</v>
      </c>
      <c r="I53" s="43">
        <f t="shared" si="1"/>
        <v>0</v>
      </c>
      <c r="J53" s="43">
        <f>J2</f>
        <v>107587.99000000002</v>
      </c>
    </row>
    <row r="54" spans="1:10" x14ac:dyDescent="0.25">
      <c r="A54" s="58" t="s">
        <v>95</v>
      </c>
      <c r="B54" s="43">
        <f>+B52-B53</f>
        <v>99.850599999990663</v>
      </c>
      <c r="C54" s="43">
        <f t="shared" ref="C54:I54" si="2">+C52-C53</f>
        <v>135.93079999999827</v>
      </c>
      <c r="D54" s="43">
        <f t="shared" si="2"/>
        <v>5.8299999999999272</v>
      </c>
      <c r="E54" s="43">
        <f t="shared" si="2"/>
        <v>0.91970000000037544</v>
      </c>
      <c r="F54" s="43">
        <f t="shared" si="2"/>
        <v>12.580000000000382</v>
      </c>
      <c r="G54" s="43">
        <f t="shared" si="2"/>
        <v>0.54380000000014661</v>
      </c>
      <c r="H54" s="43">
        <f t="shared" si="2"/>
        <v>13.240000000001601</v>
      </c>
      <c r="I54" s="43">
        <f t="shared" si="2"/>
        <v>0</v>
      </c>
      <c r="J54" s="43">
        <f>+J52-J53</f>
        <v>268.89489999995567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S45" activePane="bottomRight" state="frozen"/>
      <selection pane="topRight" activeCell="B1" sqref="B1"/>
      <selection pane="bottomLeft" activeCell="A5" sqref="A5"/>
      <selection pane="bottomRight" activeCell="B69" sqref="B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61</v>
      </c>
      <c r="F11" s="5" t="s">
        <v>63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76</v>
      </c>
      <c r="N11" s="5" t="s">
        <v>80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3337.75</v>
      </c>
      <c r="C12" s="26">
        <v>768.54</v>
      </c>
      <c r="D12" s="26">
        <v>4106.04</v>
      </c>
      <c r="E12" s="26">
        <v>5162.2299999999996</v>
      </c>
      <c r="F12" s="26">
        <v>3699.19</v>
      </c>
      <c r="G12" s="26">
        <v>3882.83</v>
      </c>
      <c r="H12" s="26">
        <v>7165.49</v>
      </c>
      <c r="I12" s="26">
        <v>5561.15</v>
      </c>
      <c r="J12" s="26">
        <v>5727.55</v>
      </c>
      <c r="K12" s="26">
        <v>7964.44</v>
      </c>
      <c r="L12" s="26">
        <v>5329.58</v>
      </c>
      <c r="M12" s="26">
        <v>557.63</v>
      </c>
      <c r="N12" s="26">
        <v>641.59</v>
      </c>
      <c r="O12" s="26">
        <v>2693.17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56597.18</v>
      </c>
      <c r="AI12" s="26">
        <v>55646.3</v>
      </c>
      <c r="AJ12" s="69">
        <f>+AI12-AH12</f>
        <v>-950.87999999999738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134.5</v>
      </c>
      <c r="D15" s="23">
        <v>170.9</v>
      </c>
      <c r="E15" s="23"/>
      <c r="F15" s="23">
        <v>118</v>
      </c>
      <c r="G15" s="23">
        <v>2.5</v>
      </c>
      <c r="H15" s="23">
        <v>156.5</v>
      </c>
      <c r="I15" s="23">
        <v>97</v>
      </c>
      <c r="J15" s="23">
        <v>43</v>
      </c>
      <c r="K15" s="23"/>
      <c r="L15" s="23">
        <v>32.5</v>
      </c>
      <c r="M15" s="23">
        <v>103.5</v>
      </c>
      <c r="N15" s="23">
        <v>143.5</v>
      </c>
      <c r="O15" s="23">
        <v>163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1164.9000000000001</v>
      </c>
    </row>
    <row r="16" spans="1:36" s="32" customFormat="1" x14ac:dyDescent="0.25">
      <c r="A16" s="30" t="s">
        <v>20</v>
      </c>
      <c r="B16" s="31">
        <v>312</v>
      </c>
      <c r="C16" s="31">
        <v>14</v>
      </c>
      <c r="D16" s="31">
        <v>285</v>
      </c>
      <c r="E16" s="31">
        <v>478</v>
      </c>
      <c r="F16" s="31">
        <v>194</v>
      </c>
      <c r="G16" s="31">
        <v>416</v>
      </c>
      <c r="H16" s="31">
        <v>936</v>
      </c>
      <c r="I16" s="31">
        <v>458</v>
      </c>
      <c r="J16" s="31">
        <v>485</v>
      </c>
      <c r="K16" s="31">
        <v>996</v>
      </c>
      <c r="L16" s="31">
        <v>499</v>
      </c>
      <c r="M16" s="31"/>
      <c r="N16" s="31">
        <v>29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5102</v>
      </c>
      <c r="AJ16" s="70"/>
    </row>
    <row r="17" spans="1:36" s="47" customFormat="1" x14ac:dyDescent="0.25">
      <c r="A17" s="46" t="s">
        <v>27</v>
      </c>
      <c r="B17" s="22">
        <f>B16*$B$8</f>
        <v>1706.6399999999999</v>
      </c>
      <c r="C17" s="22">
        <f>C16*$B$8</f>
        <v>76.58</v>
      </c>
      <c r="D17" s="22">
        <f t="shared" ref="D17:L17" si="2">D16*$B$8</f>
        <v>1558.9499999999998</v>
      </c>
      <c r="E17" s="22">
        <f t="shared" si="2"/>
        <v>2614.66</v>
      </c>
      <c r="F17" s="22">
        <f t="shared" si="2"/>
        <v>1061.18</v>
      </c>
      <c r="G17" s="22">
        <f t="shared" si="2"/>
        <v>2275.52</v>
      </c>
      <c r="H17" s="22">
        <f t="shared" si="2"/>
        <v>5119.92</v>
      </c>
      <c r="I17" s="22">
        <f t="shared" si="2"/>
        <v>2505.2599999999998</v>
      </c>
      <c r="J17" s="22">
        <f t="shared" si="2"/>
        <v>2652.95</v>
      </c>
      <c r="K17" s="22">
        <f t="shared" si="2"/>
        <v>5448.12</v>
      </c>
      <c r="L17" s="22">
        <f t="shared" si="2"/>
        <v>2729.5299999999997</v>
      </c>
      <c r="M17" s="22">
        <f t="shared" ref="M17:R17" si="3">M16*$B$8</f>
        <v>0</v>
      </c>
      <c r="N17" s="22">
        <f t="shared" si="3"/>
        <v>158.63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27907.94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312</v>
      </c>
      <c r="C22" s="20">
        <f t="shared" ref="C22:L22" si="11">+C16+C18+C20</f>
        <v>14</v>
      </c>
      <c r="D22" s="20">
        <f t="shared" si="11"/>
        <v>285</v>
      </c>
      <c r="E22" s="20">
        <f t="shared" si="11"/>
        <v>478</v>
      </c>
      <c r="F22" s="20">
        <f t="shared" si="11"/>
        <v>194</v>
      </c>
      <c r="G22" s="20">
        <f t="shared" si="11"/>
        <v>416</v>
      </c>
      <c r="H22" s="20">
        <f t="shared" si="11"/>
        <v>936</v>
      </c>
      <c r="I22" s="20">
        <f t="shared" si="11"/>
        <v>458</v>
      </c>
      <c r="J22" s="20">
        <f t="shared" si="11"/>
        <v>485</v>
      </c>
      <c r="K22" s="20">
        <f t="shared" si="11"/>
        <v>996</v>
      </c>
      <c r="L22" s="20">
        <f t="shared" si="11"/>
        <v>499</v>
      </c>
      <c r="M22" s="20">
        <f t="shared" ref="M22:S22" si="12">+M16+M18+M20</f>
        <v>0</v>
      </c>
      <c r="N22" s="20">
        <f t="shared" si="12"/>
        <v>29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5102</v>
      </c>
    </row>
    <row r="23" spans="1:36" s="47" customFormat="1" x14ac:dyDescent="0.25">
      <c r="A23" s="48" t="s">
        <v>26</v>
      </c>
      <c r="B23" s="19">
        <f>+B17+B19+B21</f>
        <v>1706.6399999999999</v>
      </c>
      <c r="C23" s="19">
        <f t="shared" ref="C23:L23" si="14">+C17+C19+C21</f>
        <v>76.58</v>
      </c>
      <c r="D23" s="19">
        <f t="shared" si="14"/>
        <v>1558.9499999999998</v>
      </c>
      <c r="E23" s="19">
        <f t="shared" si="14"/>
        <v>2614.66</v>
      </c>
      <c r="F23" s="19">
        <f t="shared" si="14"/>
        <v>1061.18</v>
      </c>
      <c r="G23" s="19">
        <f t="shared" si="14"/>
        <v>2275.52</v>
      </c>
      <c r="H23" s="19">
        <f t="shared" si="14"/>
        <v>5119.92</v>
      </c>
      <c r="I23" s="19">
        <f t="shared" si="14"/>
        <v>2505.2599999999998</v>
      </c>
      <c r="J23" s="19">
        <f t="shared" si="14"/>
        <v>2652.95</v>
      </c>
      <c r="K23" s="19">
        <f t="shared" si="14"/>
        <v>5448.12</v>
      </c>
      <c r="L23" s="19">
        <f t="shared" si="14"/>
        <v>2729.5299999999997</v>
      </c>
      <c r="M23" s="19">
        <f t="shared" ref="M23:S23" si="15">+M17+M19+M21</f>
        <v>0</v>
      </c>
      <c r="N23" s="19">
        <f t="shared" si="15"/>
        <v>158.63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27907.94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42</v>
      </c>
      <c r="E32" s="36">
        <v>12.61</v>
      </c>
      <c r="F32" s="36">
        <v>345.31</v>
      </c>
      <c r="G32" s="36">
        <v>130.04</v>
      </c>
      <c r="H32" s="36"/>
      <c r="I32" s="36"/>
      <c r="J32" s="36"/>
      <c r="K32" s="36"/>
      <c r="L32" s="36">
        <v>45.11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575.07000000000005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229.73999999999998</v>
      </c>
      <c r="E33" s="22">
        <f t="shared" si="30"/>
        <v>68.976699999999994</v>
      </c>
      <c r="F33" s="22">
        <f t="shared" si="30"/>
        <v>1888.8456999999999</v>
      </c>
      <c r="G33" s="22">
        <f t="shared" si="30"/>
        <v>711.3187999999999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246.7517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3145.6328999999996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42</v>
      </c>
      <c r="E38" s="20">
        <f t="shared" si="39"/>
        <v>12.61</v>
      </c>
      <c r="F38" s="20">
        <f t="shared" si="39"/>
        <v>345.31</v>
      </c>
      <c r="G38" s="20">
        <f t="shared" si="39"/>
        <v>130.04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45.11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575.07000000000005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229.73999999999998</v>
      </c>
      <c r="E39" s="19">
        <f t="shared" si="42"/>
        <v>68.976699999999994</v>
      </c>
      <c r="F39" s="19">
        <f t="shared" si="42"/>
        <v>1888.8456999999999</v>
      </c>
      <c r="G39" s="19">
        <f t="shared" si="42"/>
        <v>711.3187999999999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246.7517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3145.6328999999996</v>
      </c>
    </row>
    <row r="40" spans="1:34" x14ac:dyDescent="0.25">
      <c r="A40" s="13" t="s">
        <v>43</v>
      </c>
      <c r="B40" s="36">
        <v>42.88</v>
      </c>
      <c r="C40" s="36"/>
      <c r="D40" s="36"/>
      <c r="E40" s="36"/>
      <c r="F40" s="36"/>
      <c r="G40" s="36"/>
      <c r="H40" s="36">
        <v>101.09</v>
      </c>
      <c r="I40" s="36">
        <v>12.74</v>
      </c>
      <c r="J40" s="36">
        <v>40.11</v>
      </c>
      <c r="K40" s="36">
        <v>95.5</v>
      </c>
      <c r="L40" s="36">
        <v>94.17</v>
      </c>
      <c r="M40" s="36"/>
      <c r="N40" s="36">
        <v>8.42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394.91</v>
      </c>
    </row>
    <row r="41" spans="1:34" s="47" customFormat="1" x14ac:dyDescent="0.25">
      <c r="A41" s="46" t="s">
        <v>44</v>
      </c>
      <c r="B41" s="22">
        <f>B40*$B$8</f>
        <v>234.55360000000002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552.96230000000003</v>
      </c>
      <c r="I41" s="22">
        <f t="shared" si="45"/>
        <v>69.687799999999996</v>
      </c>
      <c r="J41" s="22">
        <f t="shared" si="45"/>
        <v>219.40169999999998</v>
      </c>
      <c r="K41" s="22">
        <f t="shared" si="45"/>
        <v>522.38499999999999</v>
      </c>
      <c r="L41" s="22">
        <f t="shared" si="45"/>
        <v>515.10990000000004</v>
      </c>
      <c r="M41" s="22">
        <f t="shared" ref="M41:R41" si="46">M40*$B$8</f>
        <v>0</v>
      </c>
      <c r="N41" s="22">
        <f t="shared" si="46"/>
        <v>46.057399999999994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2160.1577000000002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42.88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101.09</v>
      </c>
      <c r="I46" s="20">
        <f t="shared" si="54"/>
        <v>12.74</v>
      </c>
      <c r="J46" s="20">
        <f t="shared" si="54"/>
        <v>40.11</v>
      </c>
      <c r="K46" s="20">
        <f t="shared" si="54"/>
        <v>95.5</v>
      </c>
      <c r="L46" s="20">
        <f t="shared" si="54"/>
        <v>94.17</v>
      </c>
      <c r="M46" s="20">
        <f t="shared" ref="M46:S46" si="55">+M40+M42+M44</f>
        <v>0</v>
      </c>
      <c r="N46" s="20">
        <f t="shared" si="55"/>
        <v>8.42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394.91</v>
      </c>
    </row>
    <row r="47" spans="1:34" s="47" customFormat="1" x14ac:dyDescent="0.25">
      <c r="A47" s="48" t="s">
        <v>48</v>
      </c>
      <c r="B47" s="19">
        <f>+B41+B43+B45</f>
        <v>234.55360000000002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552.96230000000003</v>
      </c>
      <c r="I47" s="19">
        <f t="shared" si="57"/>
        <v>69.687799999999996</v>
      </c>
      <c r="J47" s="19">
        <f t="shared" si="57"/>
        <v>219.40169999999998</v>
      </c>
      <c r="K47" s="19">
        <f t="shared" si="57"/>
        <v>522.38499999999999</v>
      </c>
      <c r="L47" s="19">
        <f t="shared" si="57"/>
        <v>515.10990000000004</v>
      </c>
      <c r="M47" s="19">
        <f t="shared" ref="M47:S47" si="58">+M41+M43+M45</f>
        <v>0</v>
      </c>
      <c r="N47" s="19">
        <f t="shared" si="58"/>
        <v>46.057399999999994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2160.1577000000002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1233.46</v>
      </c>
      <c r="C49" s="44">
        <v>476.47</v>
      </c>
      <c r="D49" s="44">
        <v>1868.36</v>
      </c>
      <c r="E49" s="44">
        <v>2285.2600000000002</v>
      </c>
      <c r="F49" s="44">
        <v>610.02</v>
      </c>
      <c r="G49" s="44">
        <v>770.36</v>
      </c>
      <c r="H49" s="44">
        <v>660.48</v>
      </c>
      <c r="I49" s="44">
        <v>1789.26</v>
      </c>
      <c r="J49" s="44">
        <v>1753.41</v>
      </c>
      <c r="K49" s="44">
        <v>1970.91</v>
      </c>
      <c r="L49" s="44">
        <v>1270.1199999999999</v>
      </c>
      <c r="M49" s="45">
        <v>426.72</v>
      </c>
      <c r="N49" s="45">
        <v>253.23</v>
      </c>
      <c r="O49" s="45">
        <v>2506.25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17874.309999999998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91.45</v>
      </c>
      <c r="C53" s="44"/>
      <c r="D53" s="44">
        <v>272.38</v>
      </c>
      <c r="E53" s="44"/>
      <c r="F53" s="44"/>
      <c r="G53" s="44">
        <v>124.7</v>
      </c>
      <c r="H53" s="44">
        <v>676.73</v>
      </c>
      <c r="I53" s="44">
        <v>800.34</v>
      </c>
      <c r="J53" s="44">
        <v>1011.27</v>
      </c>
      <c r="K53" s="44"/>
      <c r="L53" s="44"/>
      <c r="M53" s="45"/>
      <c r="N53" s="45">
        <v>45.71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3022.58</v>
      </c>
    </row>
    <row r="54" spans="1:34" x14ac:dyDescent="0.25">
      <c r="A54" s="17" t="s">
        <v>114</v>
      </c>
      <c r="B54" s="44">
        <v>30.83</v>
      </c>
      <c r="C54" s="44"/>
      <c r="D54" s="44"/>
      <c r="E54" s="44"/>
      <c r="F54" s="44"/>
      <c r="G54" s="44"/>
      <c r="H54" s="44"/>
      <c r="I54" s="44"/>
      <c r="J54" s="44"/>
      <c r="K54" s="44">
        <v>49.01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79.84</v>
      </c>
    </row>
    <row r="55" spans="1:34" x14ac:dyDescent="0.25">
      <c r="A55" s="17" t="s">
        <v>52</v>
      </c>
      <c r="B55" s="44">
        <v>82.44</v>
      </c>
      <c r="C55" s="44">
        <v>81.209999999999994</v>
      </c>
      <c r="D55" s="44"/>
      <c r="E55" s="44">
        <v>216.01</v>
      </c>
      <c r="F55" s="44">
        <v>21.38</v>
      </c>
      <c r="G55" s="44"/>
      <c r="H55" s="44"/>
      <c r="I55" s="44">
        <v>302.62</v>
      </c>
      <c r="J55" s="44">
        <v>49.71</v>
      </c>
      <c r="K55" s="44">
        <v>4.41</v>
      </c>
      <c r="L55" s="44">
        <v>535.64</v>
      </c>
      <c r="M55" s="45">
        <v>18</v>
      </c>
      <c r="N55" s="45"/>
      <c r="O55" s="45">
        <v>24.67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1336.0900000000001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>
        <v>5.58</v>
      </c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5.58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3379.3735999999994</v>
      </c>
      <c r="C64" s="53">
        <f t="shared" ref="C64:AG64" si="61">+C15+C23+C31+C39+C47+C48+C49+C50+C51+C52+C53+C54+C55+C56+C57+C58+C59+C60+C61+C62+C63</f>
        <v>768.76</v>
      </c>
      <c r="D64" s="53">
        <f t="shared" si="61"/>
        <v>4105.91</v>
      </c>
      <c r="E64" s="53">
        <f t="shared" si="61"/>
        <v>5184.9067000000005</v>
      </c>
      <c r="F64" s="53">
        <f t="shared" si="61"/>
        <v>3699.4257000000002</v>
      </c>
      <c r="G64" s="53">
        <f t="shared" si="61"/>
        <v>3884.3987999999999</v>
      </c>
      <c r="H64" s="53">
        <f t="shared" si="61"/>
        <v>7166.5923000000003</v>
      </c>
      <c r="I64" s="53">
        <f t="shared" si="61"/>
        <v>5564.1678000000002</v>
      </c>
      <c r="J64" s="53">
        <f t="shared" si="61"/>
        <v>5729.7416999999996</v>
      </c>
      <c r="K64" s="53">
        <f t="shared" si="61"/>
        <v>7994.835</v>
      </c>
      <c r="L64" s="53">
        <f t="shared" si="61"/>
        <v>5329.6516000000001</v>
      </c>
      <c r="M64" s="53">
        <f t="shared" si="61"/>
        <v>548.22</v>
      </c>
      <c r="N64" s="53">
        <f t="shared" si="61"/>
        <v>647.12739999999997</v>
      </c>
      <c r="O64" s="53">
        <f t="shared" si="61"/>
        <v>2693.92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56697.030599999991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12 N</v>
      </c>
      <c r="N66" s="55" t="str">
        <f t="shared" si="62"/>
        <v>CAJA 14 N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3337.75</v>
      </c>
      <c r="C67" s="57">
        <f t="shared" ref="C67:L67" si="63">C12</f>
        <v>768.54</v>
      </c>
      <c r="D67" s="57">
        <f t="shared" si="63"/>
        <v>4106.04</v>
      </c>
      <c r="E67" s="57">
        <f t="shared" si="63"/>
        <v>5162.2299999999996</v>
      </c>
      <c r="F67" s="57">
        <f t="shared" si="63"/>
        <v>3699.19</v>
      </c>
      <c r="G67" s="57">
        <f t="shared" si="63"/>
        <v>3882.83</v>
      </c>
      <c r="H67" s="57">
        <f t="shared" si="63"/>
        <v>7165.49</v>
      </c>
      <c r="I67" s="57">
        <f t="shared" si="63"/>
        <v>5561.15</v>
      </c>
      <c r="J67" s="57">
        <f t="shared" si="63"/>
        <v>5727.55</v>
      </c>
      <c r="K67" s="57">
        <f t="shared" si="63"/>
        <v>7964.44</v>
      </c>
      <c r="L67" s="57">
        <f t="shared" si="63"/>
        <v>5329.58</v>
      </c>
      <c r="M67" s="57">
        <f t="shared" ref="M67:AG67" si="64">M12</f>
        <v>557.63</v>
      </c>
      <c r="N67" s="57">
        <f t="shared" si="64"/>
        <v>641.59</v>
      </c>
      <c r="O67" s="57">
        <f t="shared" si="64"/>
        <v>2693.17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56597.18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3337.75</v>
      </c>
      <c r="C69" s="59">
        <f t="shared" ref="C69:L69" si="67">+C67+C68</f>
        <v>768.54</v>
      </c>
      <c r="D69" s="59">
        <f t="shared" si="67"/>
        <v>4106.04</v>
      </c>
      <c r="E69" s="59">
        <f t="shared" si="67"/>
        <v>5162.2299999999996</v>
      </c>
      <c r="F69" s="59">
        <f t="shared" si="67"/>
        <v>3699.19</v>
      </c>
      <c r="G69" s="59">
        <f t="shared" si="67"/>
        <v>3882.83</v>
      </c>
      <c r="H69" s="59">
        <f t="shared" si="67"/>
        <v>7165.49</v>
      </c>
      <c r="I69" s="59">
        <f t="shared" si="67"/>
        <v>5561.15</v>
      </c>
      <c r="J69" s="59">
        <f t="shared" si="67"/>
        <v>5727.55</v>
      </c>
      <c r="K69" s="59">
        <f t="shared" si="67"/>
        <v>7964.44</v>
      </c>
      <c r="L69" s="59">
        <f t="shared" si="67"/>
        <v>5329.58</v>
      </c>
      <c r="M69" s="59">
        <f t="shared" ref="M69:AG69" si="68">+M67+M68</f>
        <v>557.63</v>
      </c>
      <c r="N69" s="59">
        <f t="shared" si="68"/>
        <v>641.59</v>
      </c>
      <c r="O69" s="59">
        <f t="shared" si="68"/>
        <v>2693.17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56597.18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41.623599999999442</v>
      </c>
      <c r="C70" s="57">
        <f t="shared" si="69"/>
        <v>0.22000000000002728</v>
      </c>
      <c r="D70" s="57">
        <f t="shared" si="69"/>
        <v>-0.13000000000010914</v>
      </c>
      <c r="E70" s="57">
        <f t="shared" si="69"/>
        <v>22.676700000000892</v>
      </c>
      <c r="F70" s="57">
        <f t="shared" si="69"/>
        <v>0.23570000000017899</v>
      </c>
      <c r="G70" s="57">
        <f t="shared" si="69"/>
        <v>1.5688000000000102</v>
      </c>
      <c r="H70" s="57">
        <f t="shared" si="69"/>
        <v>1.1023000000004686</v>
      </c>
      <c r="I70" s="57">
        <f t="shared" si="69"/>
        <v>3.0178000000005341</v>
      </c>
      <c r="J70" s="57">
        <f t="shared" si="69"/>
        <v>2.1916999999994005</v>
      </c>
      <c r="K70" s="57">
        <f t="shared" si="69"/>
        <v>30.395000000000437</v>
      </c>
      <c r="L70" s="57">
        <f t="shared" si="69"/>
        <v>7.1600000000216824E-2</v>
      </c>
      <c r="M70" s="57">
        <f t="shared" ref="M70:AG70" si="70">+M64-M69</f>
        <v>-9.4099999999999682</v>
      </c>
      <c r="N70" s="57">
        <f t="shared" si="70"/>
        <v>5.5373999999999342</v>
      </c>
      <c r="O70" s="57">
        <f t="shared" si="70"/>
        <v>0.75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99.850600000001464</v>
      </c>
    </row>
    <row r="71" spans="1:34" ht="101.25" customHeight="1" x14ac:dyDescent="0.25">
      <c r="A71" s="77" t="s">
        <v>96</v>
      </c>
      <c r="B71" s="14" t="s">
        <v>123</v>
      </c>
      <c r="C71" s="14"/>
      <c r="D71" s="14"/>
      <c r="E71" s="14" t="s">
        <v>124</v>
      </c>
      <c r="F71" s="14"/>
      <c r="G71" s="14" t="s">
        <v>127</v>
      </c>
      <c r="H71" s="14"/>
      <c r="I71" s="14"/>
      <c r="J71" s="14"/>
      <c r="K71" s="14" t="s">
        <v>128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3596.4</v>
      </c>
      <c r="C12" s="26">
        <v>3061.39</v>
      </c>
      <c r="D12" s="26">
        <v>190.64</v>
      </c>
      <c r="E12" s="26">
        <v>637.66999999999996</v>
      </c>
      <c r="F12" s="26">
        <v>1071.6400000000001</v>
      </c>
      <c r="G12" s="26">
        <v>3206.74</v>
      </c>
      <c r="H12" s="26">
        <v>2787.52</v>
      </c>
      <c r="I12" s="26">
        <v>839.99</v>
      </c>
      <c r="J12" s="26">
        <v>2746.28</v>
      </c>
      <c r="K12" s="26">
        <v>1710.47</v>
      </c>
      <c r="L12" s="26">
        <v>1929.48</v>
      </c>
      <c r="M12" s="26">
        <v>1579.32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23357.54</v>
      </c>
      <c r="AI12" s="26">
        <v>23063.58</v>
      </c>
      <c r="AJ12" s="69">
        <f>+AI12-AH12</f>
        <v>-293.95999999999913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116</v>
      </c>
      <c r="C15" s="23">
        <v>71.5</v>
      </c>
      <c r="D15" s="23">
        <v>9</v>
      </c>
      <c r="E15" s="23">
        <v>3</v>
      </c>
      <c r="F15" s="23">
        <v>23.5</v>
      </c>
      <c r="G15" s="23">
        <v>243.5</v>
      </c>
      <c r="H15" s="23">
        <v>101.5</v>
      </c>
      <c r="I15" s="23">
        <v>97.5</v>
      </c>
      <c r="J15" s="23">
        <v>39.4</v>
      </c>
      <c r="K15" s="23">
        <v>240.5</v>
      </c>
      <c r="L15" s="23">
        <v>98.5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1043.9000000000001</v>
      </c>
    </row>
    <row r="16" spans="1:36" s="32" customFormat="1" x14ac:dyDescent="0.25">
      <c r="A16" s="30" t="s">
        <v>20</v>
      </c>
      <c r="B16" s="31">
        <v>207</v>
      </c>
      <c r="C16" s="31">
        <v>344</v>
      </c>
      <c r="D16" s="31">
        <v>8</v>
      </c>
      <c r="E16" s="31">
        <v>32</v>
      </c>
      <c r="F16" s="31">
        <v>65</v>
      </c>
      <c r="G16" s="31">
        <v>266</v>
      </c>
      <c r="H16" s="31">
        <v>253</v>
      </c>
      <c r="I16" s="31">
        <v>83</v>
      </c>
      <c r="J16" s="31">
        <v>281</v>
      </c>
      <c r="K16" s="31"/>
      <c r="L16" s="31">
        <v>212</v>
      </c>
      <c r="M16" s="31">
        <v>180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1931</v>
      </c>
      <c r="AJ16" s="70"/>
    </row>
    <row r="17" spans="1:36" s="47" customFormat="1" x14ac:dyDescent="0.25">
      <c r="A17" s="46" t="s">
        <v>27</v>
      </c>
      <c r="B17" s="22">
        <f>B16*$B$8</f>
        <v>1132.29</v>
      </c>
      <c r="C17" s="22">
        <f>C16*$B$8</f>
        <v>1881.6799999999998</v>
      </c>
      <c r="D17" s="22">
        <f t="shared" ref="D17:AG17" si="2">D16*$B$8</f>
        <v>43.76</v>
      </c>
      <c r="E17" s="22">
        <f t="shared" si="2"/>
        <v>175.04</v>
      </c>
      <c r="F17" s="22">
        <f t="shared" si="2"/>
        <v>355.55</v>
      </c>
      <c r="G17" s="22">
        <f t="shared" si="2"/>
        <v>1455.02</v>
      </c>
      <c r="H17" s="22">
        <f t="shared" si="2"/>
        <v>1383.9099999999999</v>
      </c>
      <c r="I17" s="22">
        <f t="shared" si="2"/>
        <v>454.01</v>
      </c>
      <c r="J17" s="22">
        <f t="shared" si="2"/>
        <v>1537.07</v>
      </c>
      <c r="K17" s="22">
        <f t="shared" si="2"/>
        <v>0</v>
      </c>
      <c r="L17" s="22">
        <f t="shared" si="2"/>
        <v>1159.6399999999999</v>
      </c>
      <c r="M17" s="22">
        <f t="shared" si="2"/>
        <v>984.59999999999991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10562.57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207</v>
      </c>
      <c r="C22" s="20">
        <f t="shared" ref="C22:AG23" si="5">+C16+C18+C20</f>
        <v>344</v>
      </c>
      <c r="D22" s="20">
        <f t="shared" si="5"/>
        <v>8</v>
      </c>
      <c r="E22" s="20">
        <f t="shared" si="5"/>
        <v>32</v>
      </c>
      <c r="F22" s="20">
        <f t="shared" si="5"/>
        <v>65</v>
      </c>
      <c r="G22" s="20">
        <f t="shared" si="5"/>
        <v>266</v>
      </c>
      <c r="H22" s="20">
        <f t="shared" si="5"/>
        <v>253</v>
      </c>
      <c r="I22" s="20">
        <f t="shared" si="5"/>
        <v>83</v>
      </c>
      <c r="J22" s="20">
        <f t="shared" si="5"/>
        <v>281</v>
      </c>
      <c r="K22" s="20">
        <f t="shared" si="5"/>
        <v>0</v>
      </c>
      <c r="L22" s="20">
        <f t="shared" si="5"/>
        <v>212</v>
      </c>
      <c r="M22" s="20">
        <f t="shared" si="5"/>
        <v>180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1931</v>
      </c>
    </row>
    <row r="23" spans="1:36" s="47" customFormat="1" x14ac:dyDescent="0.25">
      <c r="A23" s="48" t="s">
        <v>26</v>
      </c>
      <c r="B23" s="19">
        <f>+B17+B19+B21</f>
        <v>1132.29</v>
      </c>
      <c r="C23" s="19">
        <f t="shared" si="5"/>
        <v>1881.6799999999998</v>
      </c>
      <c r="D23" s="19">
        <f t="shared" si="5"/>
        <v>43.76</v>
      </c>
      <c r="E23" s="19">
        <f t="shared" si="5"/>
        <v>175.04</v>
      </c>
      <c r="F23" s="19">
        <f t="shared" si="5"/>
        <v>355.55</v>
      </c>
      <c r="G23" s="19">
        <f t="shared" si="5"/>
        <v>1455.02</v>
      </c>
      <c r="H23" s="19">
        <f t="shared" si="5"/>
        <v>1383.9099999999999</v>
      </c>
      <c r="I23" s="19">
        <f t="shared" si="5"/>
        <v>454.01</v>
      </c>
      <c r="J23" s="19">
        <f t="shared" si="5"/>
        <v>1537.07</v>
      </c>
      <c r="K23" s="19">
        <f t="shared" si="5"/>
        <v>0</v>
      </c>
      <c r="L23" s="19">
        <f t="shared" si="5"/>
        <v>1159.6399999999999</v>
      </c>
      <c r="M23" s="19">
        <f t="shared" si="5"/>
        <v>984.59999999999991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10562.57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44.4</v>
      </c>
      <c r="I40" s="36"/>
      <c r="J40" s="36"/>
      <c r="K40" s="36"/>
      <c r="L40" s="36"/>
      <c r="M40" s="36">
        <v>20.239999999999998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64.64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242.86799999999999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110.71279999999999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353.58079999999995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44.4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20.239999999999998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64.64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242.86799999999999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110.71279999999999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353.58079999999995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1963.81</v>
      </c>
      <c r="C49" s="44">
        <v>905.3</v>
      </c>
      <c r="D49" s="44">
        <v>0</v>
      </c>
      <c r="E49" s="44">
        <v>410.78</v>
      </c>
      <c r="F49" s="44">
        <v>561.79999999999995</v>
      </c>
      <c r="G49" s="44">
        <v>522.75</v>
      </c>
      <c r="H49" s="44">
        <v>445.55</v>
      </c>
      <c r="I49" s="44">
        <v>168.17</v>
      </c>
      <c r="J49" s="44"/>
      <c r="K49" s="44">
        <v>1463.83</v>
      </c>
      <c r="L49" s="44">
        <v>633.76</v>
      </c>
      <c r="M49" s="45">
        <v>349.19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7424.94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>
        <v>137.97</v>
      </c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137.97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111.84</v>
      </c>
      <c r="D52" s="44">
        <v>21.37</v>
      </c>
      <c r="E52" s="44"/>
      <c r="F52" s="44"/>
      <c r="G52" s="44">
        <v>693.31</v>
      </c>
      <c r="H52" s="44">
        <v>280.98</v>
      </c>
      <c r="I52" s="44"/>
      <c r="J52" s="44">
        <v>697.88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1805.38</v>
      </c>
    </row>
    <row r="53" spans="1:34" x14ac:dyDescent="0.25">
      <c r="A53" s="17" t="s">
        <v>18</v>
      </c>
      <c r="B53" s="44">
        <v>253.13</v>
      </c>
      <c r="C53" s="44">
        <v>110.98</v>
      </c>
      <c r="D53" s="44">
        <v>61</v>
      </c>
      <c r="E53" s="44"/>
      <c r="F53" s="44">
        <v>139.32</v>
      </c>
      <c r="G53" s="44">
        <v>246.24</v>
      </c>
      <c r="H53" s="44">
        <v>280.06</v>
      </c>
      <c r="I53" s="44">
        <v>121.35</v>
      </c>
      <c r="J53" s="44">
        <v>271.14999999999998</v>
      </c>
      <c r="K53" s="44"/>
      <c r="L53" s="44"/>
      <c r="M53" s="45">
        <v>240.99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1724.22</v>
      </c>
    </row>
    <row r="54" spans="1:34" x14ac:dyDescent="0.25">
      <c r="A54" s="17" t="s">
        <v>114</v>
      </c>
      <c r="B54" s="44"/>
      <c r="C54" s="44"/>
      <c r="D54" s="44"/>
      <c r="E54" s="44">
        <v>49.31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49.31</v>
      </c>
    </row>
    <row r="55" spans="1:34" x14ac:dyDescent="0.25">
      <c r="A55" s="17" t="s">
        <v>52</v>
      </c>
      <c r="B55" s="44">
        <v>129.84</v>
      </c>
      <c r="C55" s="44"/>
      <c r="D55" s="44">
        <v>0</v>
      </c>
      <c r="E55" s="44">
        <v>0</v>
      </c>
      <c r="F55" s="44"/>
      <c r="G55" s="44"/>
      <c r="H55" s="44">
        <v>54.26</v>
      </c>
      <c r="I55" s="44"/>
      <c r="J55" s="44"/>
      <c r="K55" s="44">
        <v>4.84</v>
      </c>
      <c r="L55" s="44">
        <v>40.409999999999997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229.35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>
        <v>57.56</v>
      </c>
      <c r="E58" s="44"/>
      <c r="F58" s="44"/>
      <c r="G58" s="44">
        <v>51.8</v>
      </c>
      <c r="H58" s="44"/>
      <c r="I58" s="44"/>
      <c r="J58" s="44">
        <v>52.89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162.25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3595.07</v>
      </c>
      <c r="C64" s="53">
        <f t="shared" ref="C64:AG64" si="21">+C15+C23+C31+C39+C47+C48+C49+C50+C51+C52+C53+C54+C55+C56+C57+C58+C59+C60+C61+C62+C63</f>
        <v>3081.2999999999997</v>
      </c>
      <c r="D64" s="53">
        <f t="shared" si="21"/>
        <v>192.69</v>
      </c>
      <c r="E64" s="53">
        <f t="shared" si="21"/>
        <v>638.12999999999988</v>
      </c>
      <c r="F64" s="53">
        <f t="shared" si="21"/>
        <v>1080.1699999999998</v>
      </c>
      <c r="G64" s="53">
        <f t="shared" si="21"/>
        <v>3212.62</v>
      </c>
      <c r="H64" s="53">
        <f t="shared" si="21"/>
        <v>2789.1280000000002</v>
      </c>
      <c r="I64" s="53">
        <f t="shared" si="21"/>
        <v>841.03</v>
      </c>
      <c r="J64" s="53">
        <f t="shared" si="21"/>
        <v>2736.36</v>
      </c>
      <c r="K64" s="53">
        <f t="shared" si="21"/>
        <v>1709.1699999999998</v>
      </c>
      <c r="L64" s="53">
        <f t="shared" si="21"/>
        <v>1932.31</v>
      </c>
      <c r="M64" s="53">
        <f t="shared" si="21"/>
        <v>1685.4928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23493.470799999999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3596.4</v>
      </c>
      <c r="C67" s="57">
        <f t="shared" ref="C67:L67" si="23">C12</f>
        <v>3061.39</v>
      </c>
      <c r="D67" s="57">
        <f t="shared" si="23"/>
        <v>190.64</v>
      </c>
      <c r="E67" s="57">
        <f t="shared" si="23"/>
        <v>637.66999999999996</v>
      </c>
      <c r="F67" s="57">
        <f t="shared" si="23"/>
        <v>1071.6400000000001</v>
      </c>
      <c r="G67" s="57">
        <f t="shared" si="23"/>
        <v>3206.74</v>
      </c>
      <c r="H67" s="57">
        <f t="shared" si="23"/>
        <v>2787.52</v>
      </c>
      <c r="I67" s="57">
        <f t="shared" si="23"/>
        <v>839.99</v>
      </c>
      <c r="J67" s="57">
        <f t="shared" si="23"/>
        <v>2746.28</v>
      </c>
      <c r="K67" s="57">
        <f t="shared" si="23"/>
        <v>1710.47</v>
      </c>
      <c r="L67" s="57">
        <f t="shared" si="23"/>
        <v>1929.48</v>
      </c>
      <c r="M67" s="57">
        <f t="shared" si="22"/>
        <v>1579.32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23357.54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3596.4</v>
      </c>
      <c r="C69" s="59">
        <f t="shared" ref="C69:AG69" si="25">+C67+C68</f>
        <v>3061.39</v>
      </c>
      <c r="D69" s="59">
        <f t="shared" si="25"/>
        <v>190.64</v>
      </c>
      <c r="E69" s="59">
        <f t="shared" si="25"/>
        <v>637.66999999999996</v>
      </c>
      <c r="F69" s="59">
        <f t="shared" si="25"/>
        <v>1071.6400000000001</v>
      </c>
      <c r="G69" s="59">
        <f t="shared" si="25"/>
        <v>3206.74</v>
      </c>
      <c r="H69" s="59">
        <f t="shared" si="25"/>
        <v>2787.52</v>
      </c>
      <c r="I69" s="59">
        <f t="shared" si="25"/>
        <v>839.99</v>
      </c>
      <c r="J69" s="59">
        <f t="shared" si="25"/>
        <v>2746.28</v>
      </c>
      <c r="K69" s="59">
        <f t="shared" si="25"/>
        <v>1710.47</v>
      </c>
      <c r="L69" s="59">
        <f t="shared" si="25"/>
        <v>1929.48</v>
      </c>
      <c r="M69" s="59">
        <f t="shared" si="25"/>
        <v>1579.32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23357.54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-1.3299999999999272</v>
      </c>
      <c r="C70" s="57">
        <f t="shared" si="26"/>
        <v>19.909999999999854</v>
      </c>
      <c r="D70" s="57">
        <f t="shared" si="26"/>
        <v>2.0500000000000114</v>
      </c>
      <c r="E70" s="57">
        <f t="shared" si="26"/>
        <v>0.45999999999992269</v>
      </c>
      <c r="F70" s="57">
        <f t="shared" si="26"/>
        <v>8.5299999999997453</v>
      </c>
      <c r="G70" s="57">
        <f t="shared" si="26"/>
        <v>5.8800000000001091</v>
      </c>
      <c r="H70" s="57">
        <f t="shared" si="26"/>
        <v>1.6080000000001746</v>
      </c>
      <c r="I70" s="57">
        <f t="shared" si="26"/>
        <v>1.0399999999999636</v>
      </c>
      <c r="J70" s="57">
        <f t="shared" si="26"/>
        <v>-9.9200000000000728</v>
      </c>
      <c r="K70" s="57">
        <f t="shared" si="26"/>
        <v>-1.3000000000001819</v>
      </c>
      <c r="L70" s="57">
        <f t="shared" si="26"/>
        <v>2.8299999999999272</v>
      </c>
      <c r="M70" s="57">
        <f t="shared" si="26"/>
        <v>106.17280000000005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135.93079999999958</v>
      </c>
    </row>
    <row r="71" spans="1:34" ht="112.5" customHeight="1" x14ac:dyDescent="0.25">
      <c r="A71" s="77" t="s">
        <v>96</v>
      </c>
      <c r="B71" s="14" t="s">
        <v>130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 t="s">
        <v>131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44732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2504.91</v>
      </c>
      <c r="C12" s="26">
        <v>1511.15</v>
      </c>
      <c r="D12" s="26">
        <v>2651.93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6667.99</v>
      </c>
      <c r="AI12" s="26">
        <v>6577.9</v>
      </c>
      <c r="AJ12" s="69">
        <f>+AI12-AH12</f>
        <v>-90.090000000000146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155</v>
      </c>
      <c r="C15" s="23">
        <v>43.5</v>
      </c>
      <c r="D15" s="23">
        <v>27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225.5</v>
      </c>
    </row>
    <row r="16" spans="1:36" s="32" customFormat="1" x14ac:dyDescent="0.25">
      <c r="A16" s="30" t="s">
        <v>20</v>
      </c>
      <c r="B16" s="31">
        <v>229</v>
      </c>
      <c r="C16" s="31">
        <v>161</v>
      </c>
      <c r="D16" s="31">
        <v>205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595</v>
      </c>
      <c r="AJ16" s="70"/>
    </row>
    <row r="17" spans="1:36" s="47" customFormat="1" x14ac:dyDescent="0.25">
      <c r="A17" s="46" t="s">
        <v>27</v>
      </c>
      <c r="B17" s="22">
        <f>B16*$B$8</f>
        <v>1252.6299999999999</v>
      </c>
      <c r="C17" s="22">
        <f>C16*$B$8</f>
        <v>880.67</v>
      </c>
      <c r="D17" s="22">
        <f t="shared" ref="D17:AG17" si="2">D16*$B$8</f>
        <v>1121.3499999999999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3254.6499999999996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229</v>
      </c>
      <c r="C22" s="20">
        <f t="shared" ref="C22:AG23" si="5">+C16+C18+C20</f>
        <v>161</v>
      </c>
      <c r="D22" s="20">
        <f t="shared" si="5"/>
        <v>205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595</v>
      </c>
    </row>
    <row r="23" spans="1:36" s="47" customFormat="1" x14ac:dyDescent="0.25">
      <c r="A23" s="48" t="s">
        <v>26</v>
      </c>
      <c r="B23" s="19">
        <f>+B17+B19+B21</f>
        <v>1252.6299999999999</v>
      </c>
      <c r="C23" s="19">
        <f t="shared" si="5"/>
        <v>880.67</v>
      </c>
      <c r="D23" s="19">
        <f t="shared" si="5"/>
        <v>1121.3499999999999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3254.6499999999996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989.29</v>
      </c>
      <c r="C49" s="44">
        <v>528.16999999999996</v>
      </c>
      <c r="D49" s="44">
        <v>1300.3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2817.76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106.98</v>
      </c>
      <c r="C53" s="44">
        <v>61.71</v>
      </c>
      <c r="D53" s="44">
        <v>187.22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355.90999999999997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20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2503.9</v>
      </c>
      <c r="C64" s="53">
        <f t="shared" ref="C64:AG64" si="21">+C15+C23+C31+C39+C47+C48+C49+C50+C51+C52+C53+C54+C55+C56+C57+C58+C59+C60+C61+C62+C63</f>
        <v>1514.05</v>
      </c>
      <c r="D64" s="53">
        <f t="shared" si="21"/>
        <v>2655.8699999999994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6673.82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2504.91</v>
      </c>
      <c r="C67" s="57">
        <f t="shared" ref="C67:L67" si="23">C12</f>
        <v>1511.15</v>
      </c>
      <c r="D67" s="57">
        <f t="shared" si="23"/>
        <v>2651.93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6667.99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2504.91</v>
      </c>
      <c r="C69" s="59">
        <f t="shared" ref="C69:AG69" si="25">+C67+C68</f>
        <v>1511.15</v>
      </c>
      <c r="D69" s="59">
        <f t="shared" si="25"/>
        <v>2651.93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6667.99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-1.0099999999997635</v>
      </c>
      <c r="C70" s="57">
        <f t="shared" si="26"/>
        <v>2.8999999999998636</v>
      </c>
      <c r="D70" s="57">
        <f t="shared" si="26"/>
        <v>3.9399999999995998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5.8299999999996999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65" sqref="AH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3570.67</v>
      </c>
      <c r="C12" s="26">
        <v>1967.19</v>
      </c>
      <c r="D12" s="26">
        <v>1256.92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6794.7800000000007</v>
      </c>
      <c r="AI12" s="26">
        <v>6719.24</v>
      </c>
      <c r="AJ12" s="69">
        <f>+AI12-AH12</f>
        <v>-75.540000000000873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293.2</v>
      </c>
      <c r="C15" s="23">
        <v>192.5</v>
      </c>
      <c r="D15" s="23">
        <v>341.7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827.4</v>
      </c>
    </row>
    <row r="16" spans="1:36" s="32" customFormat="1" x14ac:dyDescent="0.25">
      <c r="A16" s="30" t="s">
        <v>20</v>
      </c>
      <c r="B16" s="31">
        <v>359</v>
      </c>
      <c r="C16" s="31">
        <v>159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518</v>
      </c>
      <c r="AJ16" s="70"/>
    </row>
    <row r="17" spans="1:36" s="47" customFormat="1" x14ac:dyDescent="0.25">
      <c r="A17" s="46" t="s">
        <v>27</v>
      </c>
      <c r="B17" s="22">
        <f>B16*$B$8</f>
        <v>1963.73</v>
      </c>
      <c r="C17" s="22">
        <f>C16*$B$8</f>
        <v>869.7299999999999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2833.46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359</v>
      </c>
      <c r="C22" s="20">
        <f t="shared" ref="C22:AG23" si="5">+C16+C18+C20</f>
        <v>159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518</v>
      </c>
    </row>
    <row r="23" spans="1:36" s="47" customFormat="1" x14ac:dyDescent="0.25">
      <c r="A23" s="48" t="s">
        <v>26</v>
      </c>
      <c r="B23" s="19">
        <f>+B17+B19+B21</f>
        <v>1963.73</v>
      </c>
      <c r="C23" s="19">
        <f t="shared" si="5"/>
        <v>869.7299999999999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2833.46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4.43</v>
      </c>
      <c r="C40" s="36">
        <v>28.08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32.51</v>
      </c>
    </row>
    <row r="41" spans="1:34" s="47" customFormat="1" x14ac:dyDescent="0.25">
      <c r="A41" s="46" t="s">
        <v>44</v>
      </c>
      <c r="B41" s="22">
        <f>B40*$B$8</f>
        <v>24.232099999999999</v>
      </c>
      <c r="C41" s="22">
        <f t="shared" ref="C41:AG41" si="16">C40*$B$8</f>
        <v>153.59759999999997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177.82969999999997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4.43</v>
      </c>
      <c r="C46" s="20">
        <f t="shared" ref="C46:AG47" si="19">+C40+C42+C44</f>
        <v>28.08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32.51</v>
      </c>
    </row>
    <row r="47" spans="1:34" s="47" customFormat="1" x14ac:dyDescent="0.25">
      <c r="A47" s="48" t="s">
        <v>48</v>
      </c>
      <c r="B47" s="19">
        <f>+B41+B43+B45</f>
        <v>24.232099999999999</v>
      </c>
      <c r="C47" s="19">
        <f t="shared" si="19"/>
        <v>153.59759999999997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177.82969999999997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888.67</v>
      </c>
      <c r="C49" s="44">
        <v>481.32</v>
      </c>
      <c r="D49" s="44">
        <v>472.74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1842.73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398.44</v>
      </c>
      <c r="C53" s="44">
        <v>274.01</v>
      </c>
      <c r="D53" s="44">
        <v>356.41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1028.8600000000001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85.42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85.42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3568.2721000000001</v>
      </c>
      <c r="C64" s="53">
        <f t="shared" ref="C64:AG64" si="21">+C15+C23+C31+C39+C47+C48+C49+C50+C51+C52+C53+C54+C55+C56+C57+C58+C59+C60+C61+C62+C63</f>
        <v>1971.1576</v>
      </c>
      <c r="D64" s="53">
        <f t="shared" si="21"/>
        <v>1256.2700000000002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6795.699700000001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3570.67</v>
      </c>
      <c r="C67" s="57">
        <f t="shared" ref="C67:L67" si="23">C12</f>
        <v>1967.19</v>
      </c>
      <c r="D67" s="57">
        <f t="shared" si="23"/>
        <v>1256.92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6794.7800000000007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3570.67</v>
      </c>
      <c r="C69" s="59">
        <f t="shared" ref="C69:AG69" si="25">+C67+C68</f>
        <v>1967.19</v>
      </c>
      <c r="D69" s="59">
        <f t="shared" si="25"/>
        <v>1256.92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6794.7800000000007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-2.397899999999936</v>
      </c>
      <c r="C70" s="57">
        <f t="shared" si="26"/>
        <v>3.9675999999999476</v>
      </c>
      <c r="D70" s="57">
        <f t="shared" si="26"/>
        <v>-0.64999999999986358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0.91970000000014807</v>
      </c>
    </row>
    <row r="71" spans="1:34" ht="107.25" customHeight="1" x14ac:dyDescent="0.25">
      <c r="A71" s="77" t="s">
        <v>96</v>
      </c>
      <c r="B71" s="14" t="s">
        <v>129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8" activePane="bottomRight" state="frozen"/>
      <selection pane="topRight" activeCell="B1" sqref="B1"/>
      <selection pane="bottomLeft" activeCell="A5" sqref="A5"/>
      <selection pane="bottomRight" activeCell="B71" sqref="B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56</v>
      </c>
      <c r="C11" s="5" t="s">
        <v>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1610.92</v>
      </c>
      <c r="C12" s="26">
        <v>621.92999999999995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2232.85</v>
      </c>
      <c r="AI12" s="26">
        <v>2212.1</v>
      </c>
      <c r="AJ12" s="69">
        <f>+AI12-AH12</f>
        <v>-20.75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121</v>
      </c>
      <c r="C16" s="31">
        <v>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148</v>
      </c>
      <c r="AJ16" s="70"/>
    </row>
    <row r="17" spans="1:36" s="47" customFormat="1" x14ac:dyDescent="0.25">
      <c r="A17" s="46" t="s">
        <v>27</v>
      </c>
      <c r="B17" s="22">
        <f>B16*$B$8</f>
        <v>661.87</v>
      </c>
      <c r="C17" s="22">
        <f>C16*$B$8</f>
        <v>147.69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809.56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121</v>
      </c>
      <c r="C22" s="20">
        <f t="shared" ref="C22:AG23" si="5">+C16+C18+C20</f>
        <v>27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</v>
      </c>
    </row>
    <row r="23" spans="1:36" s="47" customFormat="1" x14ac:dyDescent="0.25">
      <c r="A23" s="48" t="s">
        <v>26</v>
      </c>
      <c r="B23" s="19">
        <f>+B17+B19+B21</f>
        <v>661.87</v>
      </c>
      <c r="C23" s="19">
        <f t="shared" si="5"/>
        <v>147.69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809.56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837.91</v>
      </c>
      <c r="C49" s="44">
        <v>300.39999999999998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1138.31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67.66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67.66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45.51</v>
      </c>
      <c r="C55" s="44">
        <v>184.39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229.89999999999998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1612.95</v>
      </c>
      <c r="C64" s="53">
        <f t="shared" ref="C64:AG64" si="21">+C15+C23+C31+C39+C47+C48+C49+C50+C51+C52+C53+C54+C55+C56+C57+C58+C59+C60+C61+C62+C63</f>
        <v>632.48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2245.4300000000003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N</v>
      </c>
      <c r="C66" s="55" t="str">
        <f>C11</f>
        <v>CAJA 2 D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1610.92</v>
      </c>
      <c r="C67" s="57">
        <f t="shared" ref="C67:L67" si="23">C12</f>
        <v>621.92999999999995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2232.85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1610.92</v>
      </c>
      <c r="C69" s="59">
        <f t="shared" ref="C69:AG69" si="25">+C67+C68</f>
        <v>621.92999999999995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2232.85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2.0299999999999727</v>
      </c>
      <c r="C70" s="57">
        <f t="shared" si="26"/>
        <v>10.550000000000068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12.580000000000041</v>
      </c>
    </row>
    <row r="71" spans="1:34" ht="102.75" customHeight="1" x14ac:dyDescent="0.25">
      <c r="A71" s="77" t="s">
        <v>96</v>
      </c>
      <c r="B71" s="14" t="s">
        <v>125</v>
      </c>
      <c r="C71" s="14" t="s">
        <v>126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401.71</v>
      </c>
      <c r="C12" s="26">
        <v>1118.25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1519.96</v>
      </c>
      <c r="AI12" s="26"/>
      <c r="AJ12" s="69">
        <f>+AI12-AH12</f>
        <v>-1519.96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25.5</v>
      </c>
      <c r="C15" s="23">
        <v>57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82.5</v>
      </c>
    </row>
    <row r="16" spans="1:36" s="32" customFormat="1" x14ac:dyDescent="0.25">
      <c r="A16" s="30" t="s">
        <v>20</v>
      </c>
      <c r="B16" s="31">
        <v>47</v>
      </c>
      <c r="C16" s="31">
        <v>58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105</v>
      </c>
      <c r="AJ16" s="70"/>
    </row>
    <row r="17" spans="1:36" s="47" customFormat="1" x14ac:dyDescent="0.25">
      <c r="A17" s="46" t="s">
        <v>27</v>
      </c>
      <c r="B17" s="22">
        <f>B16*$B$8</f>
        <v>257.08999999999997</v>
      </c>
      <c r="C17" s="22">
        <f>C16*$B$8</f>
        <v>317.26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574.34999999999991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AG23" si="5">+C16+C18+C20</f>
        <v>58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105</v>
      </c>
    </row>
    <row r="23" spans="1:36" s="47" customFormat="1" x14ac:dyDescent="0.25">
      <c r="A23" s="48" t="s">
        <v>26</v>
      </c>
      <c r="B23" s="19">
        <f>+B17+B19+B21</f>
        <v>257.08999999999997</v>
      </c>
      <c r="C23" s="19">
        <f t="shared" si="5"/>
        <v>317.26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574.34999999999991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35.18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35.18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192.43459999999999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192.43459999999999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35.18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35.18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192.43459999999999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192.43459999999999</v>
      </c>
    </row>
    <row r="40" spans="1:34" x14ac:dyDescent="0.25">
      <c r="A40" s="13" t="s">
        <v>43</v>
      </c>
      <c r="B40" s="36"/>
      <c r="C40" s="36">
        <v>25.36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25.36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138.7192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138.7192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25.36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138.7192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138.7192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114.11</v>
      </c>
      <c r="C49" s="44">
        <v>319.37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433.48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6.84</v>
      </c>
      <c r="C53" s="44">
        <v>92.18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99.02000000000001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403.53999999999996</v>
      </c>
      <c r="C64" s="53">
        <f t="shared" ref="C64:AG64" si="21">+C15+C23+C31+C39+C47+C48+C49+C50+C51+C52+C53+C54+C55+C56+C57+C58+C59+C60+C61+C62+C63</f>
        <v>1116.9638000000002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1520.5038000000002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401.71</v>
      </c>
      <c r="C67" s="57">
        <f t="shared" ref="C67:L67" si="23">C12</f>
        <v>1118.25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1519.96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401.71</v>
      </c>
      <c r="C69" s="59">
        <f t="shared" ref="C69:AG69" si="25">+C67+C68</f>
        <v>1118.25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1519.96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1.8299999999999841</v>
      </c>
      <c r="C70" s="57">
        <f t="shared" si="26"/>
        <v>-1.2861999999997806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0.54380000000020345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1153.05</v>
      </c>
      <c r="C12" s="26">
        <v>4064.87</v>
      </c>
      <c r="D12" s="26">
        <v>1680.65</v>
      </c>
      <c r="E12" s="26">
        <v>3519.12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10417.689999999999</v>
      </c>
      <c r="AI12" s="26">
        <v>10294.91</v>
      </c>
      <c r="AJ12" s="69">
        <f>+AI12-AH12</f>
        <v>-122.77999999999884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136.5</v>
      </c>
      <c r="C15" s="23">
        <v>301.5</v>
      </c>
      <c r="D15" s="23">
        <v>31</v>
      </c>
      <c r="E15" s="23">
        <v>343.5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812.5</v>
      </c>
    </row>
    <row r="16" spans="1:36" s="32" customFormat="1" x14ac:dyDescent="0.25">
      <c r="A16" s="30" t="s">
        <v>20</v>
      </c>
      <c r="B16" s="31">
        <v>74</v>
      </c>
      <c r="C16" s="31">
        <v>363</v>
      </c>
      <c r="D16" s="31">
        <v>170</v>
      </c>
      <c r="E16" s="31">
        <v>248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855</v>
      </c>
      <c r="AJ16" s="70"/>
    </row>
    <row r="17" spans="1:36" s="47" customFormat="1" x14ac:dyDescent="0.25">
      <c r="A17" s="46" t="s">
        <v>27</v>
      </c>
      <c r="B17" s="22">
        <f>B16*$B$8</f>
        <v>404.78</v>
      </c>
      <c r="C17" s="22">
        <f>C16*$B$8</f>
        <v>1985.61</v>
      </c>
      <c r="D17" s="22">
        <f t="shared" ref="D17:AG17" si="2">D16*$B$8</f>
        <v>929.9</v>
      </c>
      <c r="E17" s="22">
        <f t="shared" si="2"/>
        <v>1356.56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4676.8500000000004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74</v>
      </c>
      <c r="C22" s="20">
        <f t="shared" ref="C22:AG23" si="5">+C16+C18+C20</f>
        <v>363</v>
      </c>
      <c r="D22" s="20">
        <f t="shared" si="5"/>
        <v>170</v>
      </c>
      <c r="E22" s="20">
        <f t="shared" si="5"/>
        <v>248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855</v>
      </c>
    </row>
    <row r="23" spans="1:36" s="47" customFormat="1" x14ac:dyDescent="0.25">
      <c r="A23" s="48" t="s">
        <v>26</v>
      </c>
      <c r="B23" s="19">
        <f>+B17+B19+B21</f>
        <v>404.78</v>
      </c>
      <c r="C23" s="19">
        <f t="shared" si="5"/>
        <v>1985.61</v>
      </c>
      <c r="D23" s="19">
        <f t="shared" si="5"/>
        <v>929.9</v>
      </c>
      <c r="E23" s="19">
        <f t="shared" si="5"/>
        <v>1356.56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4676.8500000000004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509.24</v>
      </c>
      <c r="C49" s="44">
        <v>1330.77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1840.01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580.16999999999996</v>
      </c>
      <c r="E52" s="44">
        <v>1630.86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2211.0299999999997</v>
      </c>
    </row>
    <row r="53" spans="1:34" x14ac:dyDescent="0.25">
      <c r="A53" s="17" t="s">
        <v>18</v>
      </c>
      <c r="B53" s="44">
        <v>47.39</v>
      </c>
      <c r="C53" s="44">
        <v>449.49</v>
      </c>
      <c r="D53" s="44">
        <v>144.68</v>
      </c>
      <c r="E53" s="44">
        <v>193.35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834.91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55.63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55.63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1153.5400000000002</v>
      </c>
      <c r="C64" s="53">
        <f t="shared" ref="C64:AG64" si="21">+C15+C23+C31+C39+C47+C48+C49+C50+C51+C52+C53+C54+C55+C56+C57+C58+C59+C60+C61+C62+C63</f>
        <v>4067.37</v>
      </c>
      <c r="D64" s="53">
        <f t="shared" si="21"/>
        <v>1685.75</v>
      </c>
      <c r="E64" s="53">
        <f t="shared" si="21"/>
        <v>3524.27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10430.93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1153.05</v>
      </c>
      <c r="C67" s="57">
        <f t="shared" ref="C67:L67" si="23">C12</f>
        <v>4064.87</v>
      </c>
      <c r="D67" s="57">
        <f t="shared" si="23"/>
        <v>1680.65</v>
      </c>
      <c r="E67" s="57">
        <f t="shared" si="23"/>
        <v>3519.12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10417.689999999999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1153.05</v>
      </c>
      <c r="C69" s="59">
        <f t="shared" ref="C69:AG69" si="25">+C67+C68</f>
        <v>4064.87</v>
      </c>
      <c r="D69" s="59">
        <f t="shared" si="25"/>
        <v>1680.65</v>
      </c>
      <c r="E69" s="59">
        <f t="shared" si="25"/>
        <v>3519.12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10417.689999999999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0.49000000000023647</v>
      </c>
      <c r="C70" s="57">
        <f t="shared" si="26"/>
        <v>2.5</v>
      </c>
      <c r="D70" s="57">
        <f t="shared" si="26"/>
        <v>5.0999999999999091</v>
      </c>
      <c r="E70" s="57">
        <f t="shared" si="26"/>
        <v>5.1500000000000909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13.240000000000236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2022-06-22T13:33:59Z</dcterms:modified>
</cp:coreProperties>
</file>