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I31" i="151"/>
  <c r="K31" i="151"/>
  <c r="K64" i="151" s="1"/>
  <c r="K70" i="151" s="1"/>
  <c r="M31" i="151"/>
  <c r="O31" i="151"/>
  <c r="Q31" i="151"/>
  <c r="S31" i="151"/>
  <c r="S64" i="151" s="1"/>
  <c r="S70" i="151" s="1"/>
  <c r="U31" i="151"/>
  <c r="W31" i="151"/>
  <c r="Y31" i="151"/>
  <c r="AA31" i="151"/>
  <c r="AA64" i="151" s="1"/>
  <c r="AA70" i="151" s="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D39" i="40"/>
  <c r="AG23" i="40"/>
  <c r="AC23" i="40"/>
  <c r="Y23" i="40"/>
  <c r="U23" i="40"/>
  <c r="AE47" i="40"/>
  <c r="W47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Z64" i="40" l="1"/>
  <c r="Z70" i="40" s="1"/>
  <c r="C69" i="40"/>
  <c r="AD64" i="40"/>
  <c r="AD70" i="40" s="1"/>
  <c r="T64" i="40"/>
  <c r="T70" i="40" s="1"/>
  <c r="AF64" i="40"/>
  <c r="AF70" i="40" s="1"/>
  <c r="V64" i="40"/>
  <c r="V70" i="40" s="1"/>
  <c r="Q39" i="40"/>
  <c r="AE64" i="40"/>
  <c r="AE70" i="40" s="1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AH69" i="40" l="1"/>
  <c r="P64" i="40"/>
  <c r="P70" i="40" s="1"/>
  <c r="M64" i="40"/>
  <c r="M70" i="40" s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H39" i="40" l="1"/>
  <c r="E47" i="40"/>
  <c r="E23" i="40"/>
  <c r="K23" i="40"/>
  <c r="G23" i="40"/>
  <c r="G64" i="40" s="1"/>
  <c r="G70" i="40" s="1"/>
  <c r="J39" i="40"/>
  <c r="K47" i="40"/>
  <c r="G47" i="40"/>
  <c r="C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D64" i="40" l="1"/>
  <c r="D70" i="40" s="1"/>
  <c r="K64" i="40"/>
  <c r="K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<sst xmlns="http://schemas.openxmlformats.org/spreadsheetml/2006/main" count="740" uniqueCount="130">
  <si>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</si>
  <si>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</si>
  <si>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</si>
  <si>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</si>
  <si>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</si>
  <si>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</si>
  <si>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</si>
  <si>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</si>
  <si>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</si>
  <si>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</si>
  <si>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</si>
  <si>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</si>
  <si>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</si>
  <si>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</si>
  <si>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</si>
  <si>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</si>
  <si>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</si>
  <si>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</si>
  <si>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</si>
  <si>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</si>
  <si>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</si>
  <si>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</si>
  <si>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</si>
  <si>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</si>
  <si>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</si>
  <si>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</si>
  <si>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</si>
  <si>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</si>
  <si>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</si>
  <si>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</si>
  <si>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</si>
  <si>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</si>
  <si>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</si>
  <si>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</si>
  <si>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</si>
  <si>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</si>
  <si>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</si>
  <si>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</si>
  <si>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</si>
  <si>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</si>
  <si>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</si>
  <si>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</si>
  <si>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</si>
  <si>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</si>
  <si>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</si>
  <si>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</si>
  <si>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</si>
  <si>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</si>
  <si>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</si>
  <si>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</si>
  <si>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</si>
  <si>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</si>
  <si>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</si>
  <si>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</si>
  <si>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</si>
  <si>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</si>
  <si>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</si>
  <si>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</si>
  <si>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</si>
  <si>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</si>
  <si>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</si>
  <si>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</si>
  <si>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</si>
  <si>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</si>
  <si>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</si>
  <si>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</si>
  <si>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</si>
  <si>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</si>
  <si>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</si>
  <si>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</si>
  <si>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</si>
  <si>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</si>
  <si>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</si>
  <si>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</si>
  <si>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</si>
  <si>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</si>
  <si>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</si>
  <si>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</si>
  <si>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</si>
  <si>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</si>
  <si>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</si>
  <si>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</si>
  <si>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</si>
  <si>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</si>
  <si>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</si>
  <si>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</si>
  <si>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</si>
  <si>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</si>
  <si>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</si>
  <si>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</si>
  <si>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</si>
  <si>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</si>
  <si>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</si>
  <si>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</si>
  <si>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</si>
  <si>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</si>
  <si>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</si>
  <si>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</si>
  <si>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</si>
  <si>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</si>
  <si>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</si>
  <si>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</si>
  <si>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</si>
  <si>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</si>
  <si>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</si>
  <si>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</si>
  <si>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</si>
  <si>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</si>
  <si>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</si>
  <si>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</si>
  <si>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</si>
  <si>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</si>
  <si>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</si>
  <si>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</si>
  <si>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</si>
  <si>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</si>
  <si>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</si>
  <si>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</si>
  <si>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</si>
  <si>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</si>
  <si>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</si>
  <si>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</si>
  <si>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</si>
  <si>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DE 5$</t>
  </si>
  <si>
    <t>4.00 PERIODICO</t>
  </si>
  <si>
    <t>4.00F/C</t>
  </si>
  <si>
    <t>35.50F/C</t>
  </si>
  <si>
    <t>78.00F/C</t>
  </si>
  <si>
    <t>NOTA A CREDITO DE 8$</t>
  </si>
  <si>
    <t>SOBRANTEX CREDITO MONTO 8.18 # 8143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</si>
</sst>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47851.520000000004</v>
      </c>
      <c r="C2" s="43">
        <f>MODELO!AH12</f>
        <v>24594.199999999997</v>
      </c>
      <c r="D2" s="43">
        <f>EXQUISITECES!AH12</f>
        <v>5950.85</v>
      </c>
      <c r="E2" s="43">
        <f>HOYADA!AH12</f>
        <v>9434.869999999999</v>
      </c>
      <c r="F2" s="43">
        <f>FARMASTOP!AH12</f>
        <v>2309.87</v>
      </c>
      <c r="G2" s="43">
        <f>BOCAS!AH12</f>
        <v>2466.87</v>
      </c>
      <c r="H2" s="43">
        <f>LAGUNETICA!AH12</f>
        <v>13070.470000000001</v>
      </c>
      <c r="I2" s="43">
        <f>SANANTONIO!AH12</f>
        <v>0</v>
      </c>
      <c r="J2" s="43">
        <f>SUM(B2:I2)</f>
        <v>105678.65</v>
      </c>
    </row>
    <row r="3" spans="1:10" x14ac:dyDescent="0.25">
      <c r="A3" s="46" t="s">
        <v>0</v>
      </c>
      <c r="B3" s="43">
        <f>AUTOMERCADO!AH15</f>
        <v>741</v>
      </c>
      <c r="C3" s="43">
        <f>MODELO!AH15</f>
        <v>1342.4</v>
      </c>
      <c r="D3" s="43">
        <f>EXQUISITECES!AH15</f>
        <v>294</v>
      </c>
      <c r="E3" s="43">
        <f>HOYADA!AH15</f>
        <v>1641.3</v>
      </c>
      <c r="F3" s="43">
        <f>FARMASTOP!AH15</f>
        <v>170</v>
      </c>
      <c r="G3" s="43">
        <f>BOCAS!AH15</f>
        <v>12</v>
      </c>
      <c r="H3" s="43">
        <f>LAGUNETICA!AH15</f>
        <v>847.7</v>
      </c>
      <c r="I3" s="43">
        <f>SANANTONIO!AH15</f>
        <v>0</v>
      </c>
      <c r="J3" s="43">
        <f t="shared" ref="J3:J52" si="0">SUM(B3:I3)</f>
        <v>5048.3999999999996</v>
      </c>
    </row>
    <row r="4" spans="1:10" x14ac:dyDescent="0.25">
      <c r="A4" s="73" t="s">
        <v>20</v>
      </c>
      <c r="B4" s="43">
        <f>AUTOMERCADO!AH16</f>
        <v>1405</v>
      </c>
      <c r="C4" s="43">
        <f>MODELO!AH16</f>
        <v>849</v>
      </c>
      <c r="D4" s="43">
        <f>EXQUISITECES!AH16</f>
        <v>139</v>
      </c>
      <c r="E4" s="43">
        <f>HOYADA!AH16</f>
        <v>136</v>
      </c>
      <c r="F4" s="43">
        <f>FARMASTOP!AH16</f>
        <v>118</v>
      </c>
      <c r="G4" s="43">
        <f>BOCAS!AH16</f>
        <v>48</v>
      </c>
      <c r="H4" s="43">
        <f>LAGUNETICA!AH16</f>
        <v>428</v>
      </c>
      <c r="I4" s="43">
        <f>SANANTONIO!AH16</f>
        <v>0</v>
      </c>
      <c r="J4" s="43">
        <f t="shared" si="0"/>
        <v>3123</v>
      </c>
    </row>
    <row r="5" spans="1:10" x14ac:dyDescent="0.25">
      <c r="A5" s="46" t="s">
        <v>27</v>
      </c>
      <c r="B5" s="43">
        <f>AUTOMERCADO!AH17</f>
        <v>7193.6</v>
      </c>
      <c r="C5" s="43">
        <f>MODELO!AH17</f>
        <v>4346.88</v>
      </c>
      <c r="D5" s="43">
        <f>EXQUISITECES!AH17</f>
        <v>711.68000000000006</v>
      </c>
      <c r="E5" s="43">
        <f>HOYADA!AH17</f>
        <v>696.32</v>
      </c>
      <c r="F5" s="43">
        <f>FARMASTOP!AH17</f>
        <v>600.62</v>
      </c>
      <c r="G5" s="43">
        <f>BOCAS!AH17</f>
        <v>244.32</v>
      </c>
      <c r="H5" s="43">
        <f>LAGUNETICA!AH17</f>
        <v>2191.36</v>
      </c>
      <c r="I5" s="43">
        <f>SANANTONIO!AH17</f>
        <v>0</v>
      </c>
      <c r="J5" s="43">
        <f t="shared" si="0"/>
        <v>15984.78</v>
      </c>
    </row>
    <row r="6" spans="1:10" x14ac:dyDescent="0.25">
      <c r="A6" s="73" t="s">
        <v>23</v>
      </c>
      <c r="B6" s="43">
        <f>AUTOMERCADO!AH18</f>
        <v>1400</v>
      </c>
      <c r="C6" s="43">
        <f>MODELO!AH18</f>
        <v>607</v>
      </c>
      <c r="D6" s="43">
        <f>EXQUISITECES!AH18</f>
        <v>185</v>
      </c>
      <c r="E6" s="43">
        <f>HOYADA!AH18</f>
        <v>284</v>
      </c>
      <c r="F6" s="43">
        <f>FARMASTOP!AH18</f>
        <v>37</v>
      </c>
      <c r="G6" s="43">
        <f>BOCAS!AH18</f>
        <v>231</v>
      </c>
      <c r="H6" s="43">
        <f>LAGUNETICA!AH18</f>
        <v>539</v>
      </c>
      <c r="I6" s="43">
        <f>SANANTONIO!AH18</f>
        <v>0</v>
      </c>
      <c r="J6" s="43">
        <f t="shared" si="0"/>
        <v>3283</v>
      </c>
    </row>
    <row r="7" spans="1:10" x14ac:dyDescent="0.25">
      <c r="A7" s="46" t="s">
        <v>27</v>
      </c>
      <c r="B7" s="43">
        <f>AUTOMERCADO!AH19</f>
        <v>7126</v>
      </c>
      <c r="C7" s="43">
        <f>MODELO!AH19</f>
        <v>3089.63</v>
      </c>
      <c r="D7" s="43">
        <f>EXQUISITECES!AH19</f>
        <v>941.64999999999986</v>
      </c>
      <c r="E7" s="43">
        <f>HOYADA!AH19</f>
        <v>1445.56</v>
      </c>
      <c r="F7" s="43">
        <f>FARMASTOP!AH19</f>
        <v>189.44</v>
      </c>
      <c r="G7" s="43">
        <f>BOCAS!AH19</f>
        <v>1182.72</v>
      </c>
      <c r="H7" s="43">
        <f>LAGUNETICA!AH19</f>
        <v>2743.5099999999998</v>
      </c>
      <c r="I7" s="43">
        <f>SANANTONIO!AH19</f>
        <v>0</v>
      </c>
      <c r="J7" s="43">
        <f t="shared" si="0"/>
        <v>16718.509999999998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2805</v>
      </c>
      <c r="C10" s="43">
        <f>MODELO!AH22</f>
        <v>1456</v>
      </c>
      <c r="D10" s="43">
        <f>EXQUISITECES!AH22</f>
        <v>324</v>
      </c>
      <c r="E10" s="43">
        <f>HOYADA!AH22</f>
        <v>420</v>
      </c>
      <c r="F10" s="43">
        <f>FARMASTOP!AH22</f>
        <v>155</v>
      </c>
      <c r="G10" s="43">
        <f>BOCAS!AH22</f>
        <v>279</v>
      </c>
      <c r="H10" s="43">
        <f>LAGUNETICA!AH22</f>
        <v>967</v>
      </c>
      <c r="I10" s="43">
        <f>SANANTONIO!AH22</f>
        <v>0</v>
      </c>
      <c r="J10" s="43">
        <f t="shared" si="0"/>
        <v>6406</v>
      </c>
    </row>
    <row r="11" spans="1:10" x14ac:dyDescent="0.25">
      <c r="A11" s="48" t="s">
        <v>26</v>
      </c>
      <c r="B11" s="43">
        <f>AUTOMERCADO!AH23</f>
        <v>14319.6</v>
      </c>
      <c r="C11" s="43">
        <f>MODELO!AH23</f>
        <v>7436.5099999999993</v>
      </c>
      <c r="D11" s="43">
        <f>EXQUISITECES!AH23</f>
        <v>1653.33</v>
      </c>
      <c r="E11" s="43">
        <f>HOYADA!AH23</f>
        <v>2141.88</v>
      </c>
      <c r="F11" s="43">
        <f>FARMASTOP!AH23</f>
        <v>790.06</v>
      </c>
      <c r="G11" s="43">
        <f>BOCAS!AH23</f>
        <v>1427.04</v>
      </c>
      <c r="H11" s="43">
        <f>LAGUNETICA!AH23</f>
        <v>4934.87</v>
      </c>
      <c r="I11" s="43">
        <f>SANANTONIO!AH23</f>
        <v>0</v>
      </c>
      <c r="J11" s="43">
        <f t="shared" si="0"/>
        <v>32703.290000000005</v>
      </c>
    </row>
    <row r="12" spans="1:10" x14ac:dyDescent="0.25">
      <c r="A12" s="46" t="s">
        <v>28</v>
      </c>
      <c r="B12" s="43">
        <f>AUTOMERCADO!AH24</f>
        <v>50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60</v>
      </c>
    </row>
    <row r="13" spans="1:10" x14ac:dyDescent="0.25">
      <c r="A13" s="46" t="s">
        <v>31</v>
      </c>
      <c r="B13" s="43">
        <f>AUTOMERCADO!AH25</f>
        <v>271.5</v>
      </c>
      <c r="C13" s="43">
        <f>MODELO!AH25</f>
        <v>54.3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325.8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60</v>
      </c>
    </row>
    <row r="19" spans="1:10" x14ac:dyDescent="0.25">
      <c r="A19" s="48" t="s">
        <v>33</v>
      </c>
      <c r="B19" s="43">
        <f>AUTOMERCADO!AH31</f>
        <v>271.5</v>
      </c>
      <c r="C19" s="43">
        <f>MODELO!AH31</f>
        <v>54.3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325.8</v>
      </c>
    </row>
    <row r="20" spans="1:10" x14ac:dyDescent="0.25">
      <c r="A20" s="46" t="s">
        <v>34</v>
      </c>
      <c r="B20" s="43">
        <f>AUTOMERCADO!AH32</f>
        <v>133.5</v>
      </c>
      <c r="C20" s="43">
        <f>MODELO!AH32</f>
        <v>0</v>
      </c>
      <c r="D20" s="43">
        <f>EXQUISITECES!AH32</f>
        <v>25.54</v>
      </c>
      <c r="E20" s="43">
        <f>HOYADA!AH32</f>
        <v>0</v>
      </c>
      <c r="F20" s="43">
        <f>FARMASTOP!AH32</f>
        <v>0</v>
      </c>
      <c r="G20" s="43">
        <f>BOCAS!AH32</f>
        <v>11</v>
      </c>
      <c r="H20" s="43">
        <f>LAGUNETICA!AH32</f>
        <v>0</v>
      </c>
      <c r="I20" s="43">
        <f>SANANTONIO!AH32</f>
        <v>0</v>
      </c>
      <c r="J20" s="43">
        <f t="shared" si="0"/>
        <v>170.04</v>
      </c>
    </row>
    <row r="21" spans="1:10" x14ac:dyDescent="0.25">
      <c r="A21" s="46" t="s">
        <v>35</v>
      </c>
      <c r="B21" s="43">
        <f>AUTOMERCADO!AH33</f>
        <v>683.52</v>
      </c>
      <c r="C21" s="43">
        <f>MODELO!AH33</f>
        <v>0</v>
      </c>
      <c r="D21" s="43">
        <f>EXQUISITECES!AH33</f>
        <v>130.76480000000001</v>
      </c>
      <c r="E21" s="43">
        <f>HOYADA!AH33</f>
        <v>0</v>
      </c>
      <c r="F21" s="43">
        <f>FARMASTOP!AH33</f>
        <v>0</v>
      </c>
      <c r="G21" s="43">
        <f>BOCAS!AH33</f>
        <v>55.989999999999995</v>
      </c>
      <c r="H21" s="43">
        <f>LAGUNETICA!AH33</f>
        <v>0</v>
      </c>
      <c r="I21" s="43">
        <f>SANANTONIO!AH33</f>
        <v>0</v>
      </c>
      <c r="J21" s="43">
        <f t="shared" si="0"/>
        <v>870.27480000000003</v>
      </c>
    </row>
    <row r="22" spans="1:10" x14ac:dyDescent="0.25">
      <c r="A22" s="46" t="s">
        <v>36</v>
      </c>
      <c r="B22" s="43">
        <f>AUTOMERCADO!AH34</f>
        <v>87.36</v>
      </c>
      <c r="C22" s="43">
        <f>MODELO!AH34</f>
        <v>0</v>
      </c>
      <c r="D22" s="43">
        <f>EXQUISITECES!AH34</f>
        <v>0</v>
      </c>
      <c r="E22" s="43">
        <f>HOYADA!AH34</f>
        <v>32.65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120.00999999999999</v>
      </c>
    </row>
    <row r="23" spans="1:10" x14ac:dyDescent="0.25">
      <c r="A23" s="46" t="s">
        <v>35</v>
      </c>
      <c r="B23" s="43">
        <f>AUTOMERCADO!AH35</f>
        <v>444.66239999999999</v>
      </c>
      <c r="C23" s="43">
        <f>MODELO!AH35</f>
        <v>0</v>
      </c>
      <c r="D23" s="43">
        <f>EXQUISITECES!AH35</f>
        <v>0</v>
      </c>
      <c r="E23" s="43">
        <f>HOYADA!AH35</f>
        <v>166.18849999999998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610.85089999999991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220.86</v>
      </c>
      <c r="C26" s="43">
        <f>MODELO!AH38</f>
        <v>0</v>
      </c>
      <c r="D26" s="43">
        <f>EXQUISITECES!AH38</f>
        <v>25.54</v>
      </c>
      <c r="E26" s="43">
        <f>HOYADA!AH38</f>
        <v>32.65</v>
      </c>
      <c r="F26" s="43">
        <f>FARMASTOP!AH38</f>
        <v>0</v>
      </c>
      <c r="G26" s="43">
        <f>BOCAS!AH38</f>
        <v>11</v>
      </c>
      <c r="H26" s="43">
        <f>LAGUNETICA!AH38</f>
        <v>0</v>
      </c>
      <c r="I26" s="43">
        <f>SANANTONIO!AH38</f>
        <v>0</v>
      </c>
      <c r="J26" s="43">
        <f t="shared" si="0"/>
        <v>290.05</v>
      </c>
    </row>
    <row r="27" spans="1:10" x14ac:dyDescent="0.25">
      <c r="A27" s="48" t="s">
        <v>42</v>
      </c>
      <c r="B27" s="43">
        <f>AUTOMERCADO!AH39</f>
        <v>1128.1824000000001</v>
      </c>
      <c r="C27" s="43">
        <f>MODELO!AH39</f>
        <v>0</v>
      </c>
      <c r="D27" s="43">
        <f>EXQUISITECES!AH39</f>
        <v>130.76480000000001</v>
      </c>
      <c r="E27" s="43">
        <f>HOYADA!AH39</f>
        <v>166.18849999999998</v>
      </c>
      <c r="F27" s="43">
        <f>FARMASTOP!AH39</f>
        <v>0</v>
      </c>
      <c r="G27" s="43">
        <f>BOCAS!AH39</f>
        <v>55.989999999999995</v>
      </c>
      <c r="H27" s="43">
        <f>LAGUNETICA!AH39</f>
        <v>0</v>
      </c>
      <c r="I27" s="43">
        <f>SANANTONIO!AH39</f>
        <v>0</v>
      </c>
      <c r="J27" s="43">
        <f t="shared" si="0"/>
        <v>1481.1257000000001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10.24</v>
      </c>
      <c r="D28" s="43">
        <f>EXQUISITECES!AH40</f>
        <v>0</v>
      </c>
      <c r="E28" s="43">
        <f>HOYADA!AH40</f>
        <v>17.760000000000002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28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52.428800000000003</v>
      </c>
      <c r="D29" s="43">
        <f>EXQUISITECES!AH41</f>
        <v>0</v>
      </c>
      <c r="E29" s="43">
        <f>HOYADA!AH41</f>
        <v>90.931200000000004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143.36000000000001</v>
      </c>
    </row>
    <row r="30" spans="1:10" x14ac:dyDescent="0.25">
      <c r="A30" s="46" t="s">
        <v>45</v>
      </c>
      <c r="B30" s="43">
        <f>AUTOMERCADO!AH42</f>
        <v>218.43000000000004</v>
      </c>
      <c r="C30" s="43">
        <f>MODELO!AH42</f>
        <v>70.759999999999991</v>
      </c>
      <c r="D30" s="43">
        <f>EXQUISITECES!AH42</f>
        <v>27.97</v>
      </c>
      <c r="E30" s="43">
        <f>HOYADA!AH42</f>
        <v>14.41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331.57000000000011</v>
      </c>
    </row>
    <row r="31" spans="1:10" x14ac:dyDescent="0.25">
      <c r="A31" s="46" t="s">
        <v>44</v>
      </c>
      <c r="B31" s="43">
        <f>AUTOMERCADO!AH43</f>
        <v>1111.8087</v>
      </c>
      <c r="C31" s="43">
        <f>MODELO!AH43</f>
        <v>360.16840000000002</v>
      </c>
      <c r="D31" s="43">
        <f>EXQUISITECES!AH43</f>
        <v>142.3673</v>
      </c>
      <c r="E31" s="43">
        <f>HOYADA!AH43</f>
        <v>73.346900000000005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1687.6913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218.43000000000004</v>
      </c>
      <c r="C34" s="43">
        <f>MODELO!AH46</f>
        <v>80.999999999999986</v>
      </c>
      <c r="D34" s="43">
        <f>EXQUISITECES!AH46</f>
        <v>27.97</v>
      </c>
      <c r="E34" s="43">
        <f>HOYADA!AH46</f>
        <v>32.17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359.57</v>
      </c>
    </row>
    <row r="35" spans="1:10" x14ac:dyDescent="0.25">
      <c r="A35" s="48" t="s">
        <v>48</v>
      </c>
      <c r="B35" s="43">
        <f>AUTOMERCADO!AH47</f>
        <v>1111.8087</v>
      </c>
      <c r="C35" s="43">
        <f>MODELO!AH47</f>
        <v>412.59720000000004</v>
      </c>
      <c r="D35" s="43">
        <f>EXQUISITECES!AH47</f>
        <v>142.3673</v>
      </c>
      <c r="E35" s="43">
        <f>HOYADA!AH47</f>
        <v>164.27809999999999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1831.0513000000001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25521.19</v>
      </c>
      <c r="C37" s="43">
        <f>MODELO!AH49</f>
        <v>10891.64</v>
      </c>
      <c r="D37" s="43">
        <f>EXQUISITECES!AH49</f>
        <v>3370.43</v>
      </c>
      <c r="E37" s="43">
        <f>HOYADA!AH49</f>
        <v>3707.2099999999996</v>
      </c>
      <c r="F37" s="43">
        <f>FARMASTOP!AH49</f>
        <v>1110.8</v>
      </c>
      <c r="G37" s="43">
        <f>BOCAS!AH49</f>
        <v>963.36</v>
      </c>
      <c r="H37" s="43">
        <f>LAGUNETICA!AH49</f>
        <v>2656.76</v>
      </c>
      <c r="I37" s="43">
        <f>SANANTONIO!AH49</f>
        <v>0</v>
      </c>
      <c r="J37" s="43">
        <f t="shared" si="0"/>
        <v>48221.390000000007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2094.91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3709.59</v>
      </c>
      <c r="I40" s="43">
        <f>SANANTONIO!AH52</f>
        <v>0</v>
      </c>
      <c r="J40" s="43">
        <f t="shared" si="0"/>
        <v>5804.5</v>
      </c>
    </row>
    <row r="41" spans="1:10" x14ac:dyDescent="0.25">
      <c r="A41" s="74" t="s">
        <v>18</v>
      </c>
      <c r="B41" s="43">
        <f>AUTOMERCADO!AH53</f>
        <v>2839.7599999999998</v>
      </c>
      <c r="C41" s="43">
        <f>MODELO!AH53</f>
        <v>2030.22</v>
      </c>
      <c r="D41" s="43">
        <f>EXQUISITECES!AH53</f>
        <v>362.7</v>
      </c>
      <c r="E41" s="43">
        <f>HOYADA!AH53</f>
        <v>1572.3</v>
      </c>
      <c r="F41" s="43">
        <f>FARMASTOP!AH53</f>
        <v>145.78</v>
      </c>
      <c r="G41" s="43">
        <f>BOCAS!AH53</f>
        <v>7.78</v>
      </c>
      <c r="H41" s="43">
        <f>LAGUNETICA!AH53</f>
        <v>838.21</v>
      </c>
      <c r="I41" s="43">
        <f>SANANTONIO!AH53</f>
        <v>0</v>
      </c>
      <c r="J41" s="43">
        <f t="shared" si="0"/>
        <v>7796.7499999999991</v>
      </c>
    </row>
    <row r="42" spans="1:10" x14ac:dyDescent="0.25">
      <c r="A42" s="74" t="s">
        <v>114</v>
      </c>
      <c r="B42" s="43">
        <f>AUTOMERCADO!AH54</f>
        <v>130.24</v>
      </c>
      <c r="C42" s="43">
        <f>MODELO!AH54</f>
        <v>18.11</v>
      </c>
      <c r="D42" s="43">
        <f>EXQUISITECES!AH54</f>
        <v>0</v>
      </c>
      <c r="E42" s="43">
        <f>HOYADA!AH54</f>
        <v>0</v>
      </c>
      <c r="F42" s="43">
        <f>FARMASTOP!AH54</f>
        <v>23.35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171.70000000000002</v>
      </c>
    </row>
    <row r="43" spans="1:10" x14ac:dyDescent="0.25">
      <c r="A43" s="74" t="s">
        <v>52</v>
      </c>
      <c r="B43" s="43">
        <f>AUTOMERCADO!AH55</f>
        <v>1951</v>
      </c>
      <c r="C43" s="43">
        <f>MODELO!AH55</f>
        <v>301.11</v>
      </c>
      <c r="D43" s="43">
        <f>EXQUISITECES!AH55</f>
        <v>5</v>
      </c>
      <c r="E43" s="43">
        <f>HOYADA!AH55</f>
        <v>55.76</v>
      </c>
      <c r="F43" s="43">
        <f>FARMASTOP!AH55</f>
        <v>92.37</v>
      </c>
      <c r="G43" s="43">
        <f>BOCAS!AH55</f>
        <v>3.31</v>
      </c>
      <c r="H43" s="43">
        <f>LAGUNETICA!AH55</f>
        <v>71.75</v>
      </c>
      <c r="I43" s="43">
        <f>SANANTONIO!AH55</f>
        <v>0</v>
      </c>
      <c r="J43" s="43">
        <f t="shared" si="0"/>
        <v>2480.3000000000002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28.37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28.37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20.61</v>
      </c>
      <c r="I47" s="43">
        <f>SANANTONIO!AH59</f>
        <v>0</v>
      </c>
      <c r="J47" s="43">
        <f t="shared" si="0"/>
        <v>20.61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48014.2811</v>
      </c>
      <c r="C52" s="75">
        <f>MODELO!AH64</f>
        <v>24610.167199999996</v>
      </c>
      <c r="D52" s="75">
        <f>EXQUISITECES!AH64</f>
        <v>5958.5920999999998</v>
      </c>
      <c r="E52" s="75">
        <f>HOYADA!AH64</f>
        <v>9448.9166000000005</v>
      </c>
      <c r="F52" s="75">
        <f>FARMASTOP!AH64</f>
        <v>2332.3599999999997</v>
      </c>
      <c r="G52" s="75">
        <f>BOCAS!AH64</f>
        <v>2469.48</v>
      </c>
      <c r="H52" s="75">
        <f>LAGUNETICA!AH64</f>
        <v>13079.49</v>
      </c>
      <c r="I52" s="75">
        <f>SANANTONIO!AH64</f>
        <v>0</v>
      </c>
      <c r="J52" s="75">
        <f t="shared" si="0"/>
        <v>105913.28699999998</v>
      </c>
    </row>
    <row r="53" spans="1:10" x14ac:dyDescent="0.25">
      <c r="A53" s="56" t="s">
        <v>3</v>
      </c>
      <c r="B53" s="43">
        <f>B2</f>
        <v>47851.520000000004</v>
      </c>
      <c r="C53" s="43">
        <f t="shared" ref="C53:I53" si="1">C2</f>
        <v>24594.199999999997</v>
      </c>
      <c r="D53" s="43">
        <f t="shared" si="1"/>
        <v>5950.85</v>
      </c>
      <c r="E53" s="43">
        <f t="shared" si="1"/>
        <v>9434.869999999999</v>
      </c>
      <c r="F53" s="43">
        <f t="shared" si="1"/>
        <v>2309.87</v>
      </c>
      <c r="G53" s="43">
        <f t="shared" si="1"/>
        <v>2466.87</v>
      </c>
      <c r="H53" s="43">
        <f t="shared" si="1"/>
        <v>13070.470000000001</v>
      </c>
      <c r="I53" s="43">
        <f t="shared" si="1"/>
        <v>0</v>
      </c>
      <c r="J53" s="43">
        <f>J2</f>
        <v>105678.65</v>
      </c>
    </row>
    <row r="54" spans="1:10" x14ac:dyDescent="0.25">
      <c r="A54" s="58" t="s">
        <v>95</v>
      </c>
      <c r="B54" s="43">
        <f>+B52-B53</f>
        <v>162.76109999999608</v>
      </c>
      <c r="C54" s="43">
        <f t="shared" ref="C54:I54" si="2">+C52-C53</f>
        <v>15.967199999999139</v>
      </c>
      <c r="D54" s="43">
        <f t="shared" si="2"/>
        <v>7.742099999999482</v>
      </c>
      <c r="E54" s="43">
        <f t="shared" si="2"/>
        <v>14.04660000000149</v>
      </c>
      <c r="F54" s="43">
        <f t="shared" si="2"/>
        <v>22.489999999999782</v>
      </c>
      <c r="G54" s="43">
        <f t="shared" si="2"/>
        <v>2.6100000000001273</v>
      </c>
      <c r="H54" s="43">
        <f t="shared" si="2"/>
        <v>9.0199999999986176</v>
      </c>
      <c r="I54" s="43">
        <f t="shared" si="2"/>
        <v>0</v>
      </c>
      <c r="J54" s="43">
        <f>+J52-J53</f>
        <v>234.63699999998789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56" activePane="bottomRight" state="frozen"/>
      <selection pane="topRight" activeCell="B1" sqref="B1"/>
      <selection pane="bottomLeft" activeCell="A5" sqref="A5"/>
      <selection pane="bottomRight" activeCell="AP71" sqref="AP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5.12</v>
      </c>
      <c r="C8" s="1" t="s">
        <v>38</v>
      </c>
      <c r="D8" s="2">
        <v>5.43</v>
      </c>
    </row>
    <row r="9" spans="1:36" x14ac:dyDescent="0.25">
      <c r="A9" s="1" t="s">
        <v>22</v>
      </c>
      <c r="B9" s="24">
        <v>5.09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75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2004.04</v>
      </c>
      <c r="C12" s="26">
        <v>3878.25</v>
      </c>
      <c r="D12" s="26">
        <v>3688.61</v>
      </c>
      <c r="E12" s="26">
        <v>5716.75</v>
      </c>
      <c r="F12" s="26">
        <v>0.53</v>
      </c>
      <c r="G12" s="26">
        <v>4374.2700000000004</v>
      </c>
      <c r="H12" s="26">
        <v>6544.63</v>
      </c>
      <c r="I12" s="26">
        <v>2846.09</v>
      </c>
      <c r="J12" s="26">
        <v>5229.2</v>
      </c>
      <c r="K12" s="26">
        <v>3889.69</v>
      </c>
      <c r="L12" s="26">
        <v>5900.17</v>
      </c>
      <c r="M12" s="26">
        <v>24.46</v>
      </c>
      <c r="N12" s="26">
        <v>753.58</v>
      </c>
      <c r="O12" s="26">
        <v>728.45</v>
      </c>
      <c r="P12" s="26">
        <v>2272.8000000000002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47851.520000000004</v>
      </c>
      <c r="AI12" s="26">
        <v>47378.89</v>
      </c>
      <c r="AJ12" s="69">
        <f>+AI12-AH12</f>
        <v>-472.63000000000466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71</v>
      </c>
      <c r="D15" s="23">
        <v>19</v>
      </c>
      <c r="E15" s="23">
        <v>72.5</v>
      </c>
      <c r="F15" s="23">
        <v>1</v>
      </c>
      <c r="G15" s="23">
        <v>25</v>
      </c>
      <c r="H15" s="23"/>
      <c r="I15" s="23">
        <v>22.5</v>
      </c>
      <c r="J15" s="23">
        <v>50.5</v>
      </c>
      <c r="K15" s="23"/>
      <c r="L15" s="23">
        <v>242</v>
      </c>
      <c r="M15" s="23"/>
      <c r="N15" s="23">
        <v>31.5</v>
      </c>
      <c r="O15" s="23">
        <v>78.5</v>
      </c>
      <c r="P15" s="23">
        <v>127.5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741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238</v>
      </c>
      <c r="H16" s="31">
        <v>368</v>
      </c>
      <c r="I16" s="31">
        <v>125</v>
      </c>
      <c r="J16" s="31">
        <v>250</v>
      </c>
      <c r="K16" s="31">
        <v>188</v>
      </c>
      <c r="L16" s="31">
        <v>229</v>
      </c>
      <c r="M16" s="31"/>
      <c r="N16" s="31"/>
      <c r="O16" s="31">
        <v>7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1405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1218.56</v>
      </c>
      <c r="H17" s="22">
        <f t="shared" si="2"/>
        <v>1884.16</v>
      </c>
      <c r="I17" s="22">
        <f t="shared" si="2"/>
        <v>640</v>
      </c>
      <c r="J17" s="22">
        <f t="shared" si="2"/>
        <v>1280</v>
      </c>
      <c r="K17" s="22">
        <f t="shared" si="2"/>
        <v>962.56000000000006</v>
      </c>
      <c r="L17" s="22">
        <f t="shared" si="2"/>
        <v>1172.48</v>
      </c>
      <c r="M17" s="22">
        <f t="shared" ref="M17:R17" si="3">M16*$B$8</f>
        <v>0</v>
      </c>
      <c r="N17" s="22">
        <f t="shared" si="3"/>
        <v>0</v>
      </c>
      <c r="O17" s="22">
        <f t="shared" si="3"/>
        <v>35.840000000000003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7193.6</v>
      </c>
    </row>
    <row r="18" spans="1:36" s="32" customFormat="1" x14ac:dyDescent="0.25">
      <c r="A18" s="30" t="s">
        <v>23</v>
      </c>
      <c r="B18" s="33">
        <v>239</v>
      </c>
      <c r="C18" s="33">
        <v>174</v>
      </c>
      <c r="D18" s="33">
        <v>267</v>
      </c>
      <c r="E18" s="33">
        <v>249</v>
      </c>
      <c r="F18" s="33"/>
      <c r="G18" s="33">
        <v>34</v>
      </c>
      <c r="H18" s="33">
        <v>70</v>
      </c>
      <c r="I18" s="33">
        <v>65</v>
      </c>
      <c r="J18" s="33">
        <v>70</v>
      </c>
      <c r="K18" s="33">
        <v>118</v>
      </c>
      <c r="L18" s="33">
        <v>97</v>
      </c>
      <c r="M18" s="33"/>
      <c r="N18" s="33"/>
      <c r="O18" s="33">
        <v>17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1400</v>
      </c>
      <c r="AJ18" s="70"/>
    </row>
    <row r="19" spans="1:36" s="47" customFormat="1" x14ac:dyDescent="0.25">
      <c r="A19" s="46" t="s">
        <v>27</v>
      </c>
      <c r="B19" s="22">
        <f>B18*$B$9</f>
        <v>1216.51</v>
      </c>
      <c r="C19" s="22">
        <f t="shared" ref="C19:L19" si="5">C18*$B$9</f>
        <v>885.66</v>
      </c>
      <c r="D19" s="22">
        <f t="shared" si="5"/>
        <v>1359.03</v>
      </c>
      <c r="E19" s="22">
        <f t="shared" si="5"/>
        <v>1267.4099999999999</v>
      </c>
      <c r="F19" s="22">
        <f t="shared" si="5"/>
        <v>0</v>
      </c>
      <c r="G19" s="22">
        <f t="shared" si="5"/>
        <v>173.06</v>
      </c>
      <c r="H19" s="22">
        <f t="shared" si="5"/>
        <v>356.3</v>
      </c>
      <c r="I19" s="22">
        <f t="shared" si="5"/>
        <v>330.84999999999997</v>
      </c>
      <c r="J19" s="22">
        <f t="shared" si="5"/>
        <v>356.3</v>
      </c>
      <c r="K19" s="22">
        <f t="shared" si="5"/>
        <v>600.62</v>
      </c>
      <c r="L19" s="22">
        <f t="shared" si="5"/>
        <v>493.72999999999996</v>
      </c>
      <c r="M19" s="22">
        <f t="shared" ref="M19:R19" si="6">M18*$B$9</f>
        <v>0</v>
      </c>
      <c r="N19" s="22">
        <f t="shared" si="6"/>
        <v>0</v>
      </c>
      <c r="O19" s="22">
        <f t="shared" si="6"/>
        <v>86.53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7126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239</v>
      </c>
      <c r="C22" s="20">
        <f t="shared" ref="C22:L22" si="11">+C16+C18+C20</f>
        <v>174</v>
      </c>
      <c r="D22" s="20">
        <f t="shared" si="11"/>
        <v>267</v>
      </c>
      <c r="E22" s="20">
        <f t="shared" si="11"/>
        <v>249</v>
      </c>
      <c r="F22" s="20">
        <f t="shared" si="11"/>
        <v>0</v>
      </c>
      <c r="G22" s="20">
        <f t="shared" si="11"/>
        <v>272</v>
      </c>
      <c r="H22" s="20">
        <f t="shared" si="11"/>
        <v>438</v>
      </c>
      <c r="I22" s="20">
        <f t="shared" si="11"/>
        <v>190</v>
      </c>
      <c r="J22" s="20">
        <f t="shared" si="11"/>
        <v>320</v>
      </c>
      <c r="K22" s="20">
        <f t="shared" si="11"/>
        <v>306</v>
      </c>
      <c r="L22" s="20">
        <f t="shared" si="11"/>
        <v>326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24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2805</v>
      </c>
    </row>
    <row r="23" spans="1:36" s="47" customFormat="1" x14ac:dyDescent="0.25">
      <c r="A23" s="48" t="s">
        <v>26</v>
      </c>
      <c r="B23" s="19">
        <f>+B17+B19+B21</f>
        <v>1216.51</v>
      </c>
      <c r="C23" s="19">
        <f t="shared" ref="C23:L23" si="14">+C17+C19+C21</f>
        <v>885.66</v>
      </c>
      <c r="D23" s="19">
        <f t="shared" si="14"/>
        <v>1359.03</v>
      </c>
      <c r="E23" s="19">
        <f t="shared" si="14"/>
        <v>1267.4099999999999</v>
      </c>
      <c r="F23" s="19">
        <f t="shared" si="14"/>
        <v>0</v>
      </c>
      <c r="G23" s="19">
        <f t="shared" si="14"/>
        <v>1391.62</v>
      </c>
      <c r="H23" s="19">
        <f t="shared" si="14"/>
        <v>2240.46</v>
      </c>
      <c r="I23" s="19">
        <f t="shared" si="14"/>
        <v>970.84999999999991</v>
      </c>
      <c r="J23" s="19">
        <f t="shared" si="14"/>
        <v>1636.3</v>
      </c>
      <c r="K23" s="19">
        <f t="shared" si="14"/>
        <v>1563.18</v>
      </c>
      <c r="L23" s="19">
        <f t="shared" si="14"/>
        <v>1666.21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122.37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14319.6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50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271.5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271.5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50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271.5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271.5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56.5</v>
      </c>
      <c r="I32" s="36"/>
      <c r="J32" s="36"/>
      <c r="K32" s="36"/>
      <c r="L32" s="36">
        <v>77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133.5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289.28000000000003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394.24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683.52</v>
      </c>
    </row>
    <row r="34" spans="1:34" x14ac:dyDescent="0.25">
      <c r="A34" s="13" t="s">
        <v>36</v>
      </c>
      <c r="B34" s="38"/>
      <c r="C34" s="38"/>
      <c r="D34" s="38"/>
      <c r="E34" s="38">
        <v>47.33</v>
      </c>
      <c r="F34" s="38"/>
      <c r="G34" s="38"/>
      <c r="H34" s="38">
        <v>40.03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87.36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240.90969999999999</v>
      </c>
      <c r="F35" s="22">
        <f t="shared" si="33"/>
        <v>0</v>
      </c>
      <c r="G35" s="22">
        <f t="shared" si="33"/>
        <v>0</v>
      </c>
      <c r="H35" s="22">
        <f t="shared" si="33"/>
        <v>203.7527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444.66239999999999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47.33</v>
      </c>
      <c r="F38" s="20">
        <f t="shared" si="39"/>
        <v>0</v>
      </c>
      <c r="G38" s="20">
        <f t="shared" si="39"/>
        <v>0</v>
      </c>
      <c r="H38" s="20">
        <f t="shared" si="39"/>
        <v>96.53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77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220.86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240.90969999999999</v>
      </c>
      <c r="F39" s="19">
        <f t="shared" si="42"/>
        <v>0</v>
      </c>
      <c r="G39" s="19">
        <f t="shared" si="42"/>
        <v>0</v>
      </c>
      <c r="H39" s="19">
        <f t="shared" si="42"/>
        <v>493.03270000000003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394.24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1128.1824000000001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>
        <v>65.92</v>
      </c>
      <c r="F42" s="38"/>
      <c r="G42" s="38"/>
      <c r="H42" s="38">
        <v>70.680000000000007</v>
      </c>
      <c r="I42" s="38"/>
      <c r="J42" s="38"/>
      <c r="K42" s="38">
        <v>38.24</v>
      </c>
      <c r="L42" s="38">
        <v>43.59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218.43000000000004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335.53280000000001</v>
      </c>
      <c r="F43" s="22">
        <f t="shared" si="48"/>
        <v>0</v>
      </c>
      <c r="G43" s="22">
        <f t="shared" si="48"/>
        <v>0</v>
      </c>
      <c r="H43" s="22">
        <f t="shared" si="48"/>
        <v>359.76120000000003</v>
      </c>
      <c r="I43" s="22">
        <f t="shared" si="48"/>
        <v>0</v>
      </c>
      <c r="J43" s="22">
        <f t="shared" si="48"/>
        <v>0</v>
      </c>
      <c r="K43" s="22">
        <f t="shared" si="48"/>
        <v>194.64160000000001</v>
      </c>
      <c r="L43" s="22">
        <f t="shared" si="48"/>
        <v>221.87310000000002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1111.8087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65.92</v>
      </c>
      <c r="F46" s="20">
        <f t="shared" si="54"/>
        <v>0</v>
      </c>
      <c r="G46" s="20">
        <f t="shared" si="54"/>
        <v>0</v>
      </c>
      <c r="H46" s="20">
        <f t="shared" si="54"/>
        <v>70.680000000000007</v>
      </c>
      <c r="I46" s="20">
        <f t="shared" si="54"/>
        <v>0</v>
      </c>
      <c r="J46" s="20">
        <f t="shared" si="54"/>
        <v>0</v>
      </c>
      <c r="K46" s="20">
        <f t="shared" si="54"/>
        <v>38.24</v>
      </c>
      <c r="L46" s="20">
        <f t="shared" si="54"/>
        <v>43.59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218.43000000000004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335.53280000000001</v>
      </c>
      <c r="F47" s="19">
        <f t="shared" si="57"/>
        <v>0</v>
      </c>
      <c r="G47" s="19">
        <f t="shared" si="57"/>
        <v>0</v>
      </c>
      <c r="H47" s="19">
        <f t="shared" si="57"/>
        <v>359.76120000000003</v>
      </c>
      <c r="I47" s="19">
        <f t="shared" si="57"/>
        <v>0</v>
      </c>
      <c r="J47" s="19">
        <f t="shared" si="57"/>
        <v>0</v>
      </c>
      <c r="K47" s="19">
        <f t="shared" si="57"/>
        <v>194.64160000000001</v>
      </c>
      <c r="L47" s="19">
        <f t="shared" si="57"/>
        <v>221.87310000000002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1111.8087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736.77</v>
      </c>
      <c r="C49" s="44">
        <v>2293.5</v>
      </c>
      <c r="D49" s="44">
        <v>1981.79</v>
      </c>
      <c r="E49" s="44">
        <v>3022.57</v>
      </c>
      <c r="F49" s="44"/>
      <c r="G49" s="44">
        <v>1998.22</v>
      </c>
      <c r="H49" s="44">
        <v>2347.02</v>
      </c>
      <c r="I49" s="44">
        <v>1539.23</v>
      </c>
      <c r="J49" s="44">
        <v>3255.06</v>
      </c>
      <c r="K49" s="44">
        <v>2146.9</v>
      </c>
      <c r="L49" s="44">
        <v>3021.71</v>
      </c>
      <c r="M49" s="45">
        <v>24.15</v>
      </c>
      <c r="N49" s="45">
        <v>722.6</v>
      </c>
      <c r="O49" s="45">
        <v>455.19</v>
      </c>
      <c r="P49" s="45">
        <v>1976.48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25521.19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54.59</v>
      </c>
      <c r="C53" s="44">
        <v>391.02</v>
      </c>
      <c r="D53" s="44">
        <v>167.5</v>
      </c>
      <c r="E53" s="44">
        <v>106.19</v>
      </c>
      <c r="F53" s="44"/>
      <c r="G53" s="44">
        <v>630.53</v>
      </c>
      <c r="H53" s="44">
        <v>1140.54</v>
      </c>
      <c r="I53" s="44">
        <v>45.35</v>
      </c>
      <c r="J53" s="44">
        <v>233.37</v>
      </c>
      <c r="K53" s="44"/>
      <c r="L53" s="44"/>
      <c r="M53" s="45"/>
      <c r="N53" s="45"/>
      <c r="O53" s="45">
        <v>70.67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2839.7599999999998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54.84</v>
      </c>
      <c r="K54" s="44">
        <v>75.400000000000006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130.24</v>
      </c>
    </row>
    <row r="55" spans="1:34" x14ac:dyDescent="0.25">
      <c r="A55" s="17" t="s">
        <v>52</v>
      </c>
      <c r="B55" s="44"/>
      <c r="C55" s="44">
        <v>241.77</v>
      </c>
      <c r="D55" s="44">
        <v>163.41999999999999</v>
      </c>
      <c r="E55" s="44">
        <v>676.54</v>
      </c>
      <c r="F55" s="44"/>
      <c r="G55" s="44">
        <v>331.3</v>
      </c>
      <c r="H55" s="44"/>
      <c r="I55" s="44"/>
      <c r="J55" s="44"/>
      <c r="K55" s="44"/>
      <c r="L55" s="44">
        <v>363.44</v>
      </c>
      <c r="M55" s="45"/>
      <c r="N55" s="45"/>
      <c r="O55" s="45">
        <v>5.08</v>
      </c>
      <c r="P55" s="45">
        <v>169.45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1951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2007.87</v>
      </c>
      <c r="C64" s="53">
        <f t="shared" ref="C64:AG64" si="61">+C15+C23+C31+C39+C47+C48+C49+C50+C51+C52+C53+C54+C55+C56+C57+C58+C59+C60+C61+C62+C63</f>
        <v>3882.95</v>
      </c>
      <c r="D64" s="53">
        <f t="shared" si="61"/>
        <v>3690.74</v>
      </c>
      <c r="E64" s="53">
        <f t="shared" si="61"/>
        <v>5721.6524999999992</v>
      </c>
      <c r="F64" s="53">
        <f t="shared" si="61"/>
        <v>1</v>
      </c>
      <c r="G64" s="53">
        <f t="shared" si="61"/>
        <v>4376.67</v>
      </c>
      <c r="H64" s="53">
        <f t="shared" si="61"/>
        <v>6580.8139000000001</v>
      </c>
      <c r="I64" s="53">
        <f t="shared" si="61"/>
        <v>2849.43</v>
      </c>
      <c r="J64" s="53">
        <f t="shared" si="61"/>
        <v>5230.07</v>
      </c>
      <c r="K64" s="53">
        <f t="shared" si="61"/>
        <v>3980.1215999999999</v>
      </c>
      <c r="L64" s="53">
        <f t="shared" si="61"/>
        <v>5909.4730999999992</v>
      </c>
      <c r="M64" s="53">
        <f t="shared" si="61"/>
        <v>24.15</v>
      </c>
      <c r="N64" s="53">
        <f t="shared" si="61"/>
        <v>754.1</v>
      </c>
      <c r="O64" s="53">
        <f t="shared" si="61"/>
        <v>731.81</v>
      </c>
      <c r="P64" s="53">
        <f t="shared" si="61"/>
        <v>2273.4299999999998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48014.2811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12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2004.04</v>
      </c>
      <c r="C67" s="57">
        <f t="shared" ref="C67:L67" si="63">C12</f>
        <v>3878.25</v>
      </c>
      <c r="D67" s="57">
        <f t="shared" si="63"/>
        <v>3688.61</v>
      </c>
      <c r="E67" s="57">
        <f t="shared" si="63"/>
        <v>5716.75</v>
      </c>
      <c r="F67" s="57">
        <f t="shared" si="63"/>
        <v>0.53</v>
      </c>
      <c r="G67" s="57">
        <f t="shared" si="63"/>
        <v>4374.2700000000004</v>
      </c>
      <c r="H67" s="57">
        <f t="shared" si="63"/>
        <v>6544.63</v>
      </c>
      <c r="I67" s="57">
        <f t="shared" si="63"/>
        <v>2846.09</v>
      </c>
      <c r="J67" s="57">
        <f t="shared" si="63"/>
        <v>5229.2</v>
      </c>
      <c r="K67" s="57">
        <f t="shared" si="63"/>
        <v>3889.69</v>
      </c>
      <c r="L67" s="57">
        <f t="shared" si="63"/>
        <v>5900.17</v>
      </c>
      <c r="M67" s="57">
        <f t="shared" ref="M67:AG67" si="64">M12</f>
        <v>24.46</v>
      </c>
      <c r="N67" s="57">
        <f t="shared" si="64"/>
        <v>753.58</v>
      </c>
      <c r="O67" s="57">
        <f t="shared" si="64"/>
        <v>728.45</v>
      </c>
      <c r="P67" s="57">
        <f t="shared" si="64"/>
        <v>2272.8000000000002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47851.520000000004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2004.04</v>
      </c>
      <c r="C69" s="59">
        <f t="shared" ref="C69:L69" si="67">+C67+C68</f>
        <v>3878.25</v>
      </c>
      <c r="D69" s="59">
        <f t="shared" si="67"/>
        <v>3688.61</v>
      </c>
      <c r="E69" s="59">
        <f t="shared" si="67"/>
        <v>5716.75</v>
      </c>
      <c r="F69" s="59">
        <f t="shared" si="67"/>
        <v>0.53</v>
      </c>
      <c r="G69" s="59">
        <f t="shared" si="67"/>
        <v>4374.2700000000004</v>
      </c>
      <c r="H69" s="59">
        <f t="shared" si="67"/>
        <v>6544.63</v>
      </c>
      <c r="I69" s="59">
        <f t="shared" si="67"/>
        <v>2846.09</v>
      </c>
      <c r="J69" s="59">
        <f t="shared" si="67"/>
        <v>5229.2</v>
      </c>
      <c r="K69" s="59">
        <f t="shared" si="67"/>
        <v>3889.69</v>
      </c>
      <c r="L69" s="59">
        <f t="shared" si="67"/>
        <v>5900.17</v>
      </c>
      <c r="M69" s="59">
        <f t="shared" ref="M69:AG69" si="68">+M67+M68</f>
        <v>24.46</v>
      </c>
      <c r="N69" s="59">
        <f t="shared" si="68"/>
        <v>753.58</v>
      </c>
      <c r="O69" s="59">
        <f t="shared" si="68"/>
        <v>728.45</v>
      </c>
      <c r="P69" s="59">
        <f t="shared" si="68"/>
        <v>2272.8000000000002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47851.520000000004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3.8299999999999272</v>
      </c>
      <c r="C70" s="57">
        <f t="shared" si="69"/>
        <v>4.6999999999998181</v>
      </c>
      <c r="D70" s="57">
        <f t="shared" si="69"/>
        <v>2.1299999999996544</v>
      </c>
      <c r="E70" s="57">
        <f t="shared" si="69"/>
        <v>4.902499999999236</v>
      </c>
      <c r="F70" s="57">
        <f t="shared" si="69"/>
        <v>0.47</v>
      </c>
      <c r="G70" s="57">
        <f t="shared" si="69"/>
        <v>2.3999999999996362</v>
      </c>
      <c r="H70" s="57">
        <f t="shared" si="69"/>
        <v>36.183899999999994</v>
      </c>
      <c r="I70" s="57">
        <f t="shared" si="69"/>
        <v>3.3399999999996908</v>
      </c>
      <c r="J70" s="57">
        <f t="shared" si="69"/>
        <v>0.86999999999989086</v>
      </c>
      <c r="K70" s="57">
        <f t="shared" si="69"/>
        <v>90.431599999999889</v>
      </c>
      <c r="L70" s="57">
        <f t="shared" si="69"/>
        <v>9.3030999999991764</v>
      </c>
      <c r="M70" s="57">
        <f t="shared" ref="M70:AG70" si="70">+M64-M69</f>
        <v>-0.31000000000000227</v>
      </c>
      <c r="N70" s="57">
        <f t="shared" si="70"/>
        <v>0.51999999999998181</v>
      </c>
      <c r="O70" s="57">
        <f t="shared" si="70"/>
        <v>3.3599999999999</v>
      </c>
      <c r="P70" s="57">
        <f t="shared" si="70"/>
        <v>0.62999999999965439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162.76109999999645</v>
      </c>
    </row>
    <row r="71" spans="1:34" ht="101.2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 t="s">
        <v>126</v>
      </c>
      <c r="I71" s="14"/>
      <c r="J71" s="14"/>
      <c r="K71" s="14" t="s">
        <v>127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5.12</v>
      </c>
      <c r="C8" s="1" t="s">
        <v>38</v>
      </c>
      <c r="D8" s="2">
        <v>5.43</v>
      </c>
    </row>
    <row r="9" spans="1:36" x14ac:dyDescent="0.25">
      <c r="A9" s="1" t="s">
        <v>22</v>
      </c>
      <c r="B9" s="24">
        <v>5.09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67</v>
      </c>
      <c r="E11" s="5" t="s">
        <v>69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68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2037.59</v>
      </c>
      <c r="C12" s="26">
        <v>3142.97</v>
      </c>
      <c r="D12" s="26">
        <v>1265.95</v>
      </c>
      <c r="E12" s="26">
        <v>1023.52</v>
      </c>
      <c r="F12" s="26">
        <v>2930.83</v>
      </c>
      <c r="G12" s="26">
        <v>2239.5100000000002</v>
      </c>
      <c r="H12" s="26">
        <v>4248.2299999999996</v>
      </c>
      <c r="I12" s="26">
        <v>2555.9899999999998</v>
      </c>
      <c r="J12" s="26">
        <v>2238.11</v>
      </c>
      <c r="K12" s="26">
        <v>2911.5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24594.199999999997</v>
      </c>
      <c r="AI12" s="26">
        <v>24380.84</v>
      </c>
      <c r="AJ12" s="69">
        <f>+AI12-AH12</f>
        <v>-213.35999999999694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97.5</v>
      </c>
      <c r="C15" s="23">
        <v>364.5</v>
      </c>
      <c r="D15" s="23">
        <v>7.5</v>
      </c>
      <c r="E15" s="23">
        <v>138</v>
      </c>
      <c r="F15" s="23">
        <v>90.7</v>
      </c>
      <c r="G15" s="23">
        <v>173.2</v>
      </c>
      <c r="H15" s="23">
        <v>202.5</v>
      </c>
      <c r="I15" s="23">
        <v>101.5</v>
      </c>
      <c r="J15" s="23">
        <v>77</v>
      </c>
      <c r="K15" s="23">
        <v>90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1342.4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126</v>
      </c>
      <c r="G16" s="31">
        <v>106</v>
      </c>
      <c r="H16" s="31">
        <v>144</v>
      </c>
      <c r="I16" s="31">
        <v>165</v>
      </c>
      <c r="J16" s="31">
        <v>98</v>
      </c>
      <c r="K16" s="31">
        <v>210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849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645.12</v>
      </c>
      <c r="G17" s="22">
        <f t="shared" si="2"/>
        <v>542.72</v>
      </c>
      <c r="H17" s="22">
        <f t="shared" si="2"/>
        <v>737.28</v>
      </c>
      <c r="I17" s="22">
        <f t="shared" si="2"/>
        <v>844.80000000000007</v>
      </c>
      <c r="J17" s="22">
        <f t="shared" si="2"/>
        <v>501.76</v>
      </c>
      <c r="K17" s="22">
        <f t="shared" si="2"/>
        <v>1075.2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4346.88</v>
      </c>
    </row>
    <row r="18" spans="1:36" s="32" customFormat="1" x14ac:dyDescent="0.25">
      <c r="A18" s="30" t="s">
        <v>23</v>
      </c>
      <c r="B18" s="33">
        <v>100</v>
      </c>
      <c r="C18" s="33">
        <v>103</v>
      </c>
      <c r="D18" s="33">
        <v>51</v>
      </c>
      <c r="E18" s="33">
        <v>35</v>
      </c>
      <c r="F18" s="33">
        <v>56</v>
      </c>
      <c r="G18" s="33">
        <v>28</v>
      </c>
      <c r="H18" s="33">
        <v>51</v>
      </c>
      <c r="I18" s="33">
        <v>41</v>
      </c>
      <c r="J18" s="33">
        <v>42</v>
      </c>
      <c r="K18" s="33">
        <v>100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607</v>
      </c>
      <c r="AJ18" s="70"/>
    </row>
    <row r="19" spans="1:36" s="47" customFormat="1" x14ac:dyDescent="0.25">
      <c r="A19" s="46" t="s">
        <v>27</v>
      </c>
      <c r="B19" s="22">
        <f>B18*$B$9</f>
        <v>509</v>
      </c>
      <c r="C19" s="22">
        <f t="shared" ref="C19:AG19" si="3">C18*$B$9</f>
        <v>524.27</v>
      </c>
      <c r="D19" s="22">
        <f t="shared" si="3"/>
        <v>259.58999999999997</v>
      </c>
      <c r="E19" s="22">
        <f t="shared" si="3"/>
        <v>178.15</v>
      </c>
      <c r="F19" s="22">
        <f t="shared" si="3"/>
        <v>285.03999999999996</v>
      </c>
      <c r="G19" s="22">
        <f t="shared" si="3"/>
        <v>142.51999999999998</v>
      </c>
      <c r="H19" s="22">
        <f t="shared" si="3"/>
        <v>259.58999999999997</v>
      </c>
      <c r="I19" s="22">
        <f t="shared" si="3"/>
        <v>208.69</v>
      </c>
      <c r="J19" s="22">
        <f t="shared" si="3"/>
        <v>213.78</v>
      </c>
      <c r="K19" s="22">
        <f t="shared" si="3"/>
        <v>509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3089.63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100</v>
      </c>
      <c r="C22" s="20">
        <f t="shared" ref="C22:AG23" si="5">+C16+C18+C20</f>
        <v>103</v>
      </c>
      <c r="D22" s="20">
        <f t="shared" si="5"/>
        <v>51</v>
      </c>
      <c r="E22" s="20">
        <f t="shared" si="5"/>
        <v>35</v>
      </c>
      <c r="F22" s="20">
        <f t="shared" si="5"/>
        <v>182</v>
      </c>
      <c r="G22" s="20">
        <f t="shared" si="5"/>
        <v>134</v>
      </c>
      <c r="H22" s="20">
        <f t="shared" si="5"/>
        <v>195</v>
      </c>
      <c r="I22" s="20">
        <f t="shared" si="5"/>
        <v>206</v>
      </c>
      <c r="J22" s="20">
        <f t="shared" si="5"/>
        <v>140</v>
      </c>
      <c r="K22" s="20">
        <f t="shared" si="5"/>
        <v>310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1456</v>
      </c>
    </row>
    <row r="23" spans="1:36" s="47" customFormat="1" x14ac:dyDescent="0.25">
      <c r="A23" s="48" t="s">
        <v>26</v>
      </c>
      <c r="B23" s="19">
        <f>+B17+B19+B21</f>
        <v>509</v>
      </c>
      <c r="C23" s="19">
        <f t="shared" si="5"/>
        <v>524.27</v>
      </c>
      <c r="D23" s="19">
        <f t="shared" si="5"/>
        <v>259.58999999999997</v>
      </c>
      <c r="E23" s="19">
        <f t="shared" si="5"/>
        <v>178.15</v>
      </c>
      <c r="F23" s="19">
        <f t="shared" si="5"/>
        <v>930.16</v>
      </c>
      <c r="G23" s="19">
        <f t="shared" si="5"/>
        <v>685.24</v>
      </c>
      <c r="H23" s="19">
        <f t="shared" si="5"/>
        <v>996.86999999999989</v>
      </c>
      <c r="I23" s="19">
        <f t="shared" si="5"/>
        <v>1053.49</v>
      </c>
      <c r="J23" s="19">
        <f t="shared" si="5"/>
        <v>715.54</v>
      </c>
      <c r="K23" s="19">
        <f t="shared" si="5"/>
        <v>1584.2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7436.5099999999993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10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54.3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54.3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10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54.3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54.3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10.24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10.24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52.428800000000003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52.428800000000003</v>
      </c>
    </row>
    <row r="42" spans="1:34" x14ac:dyDescent="0.25">
      <c r="A42" s="13" t="s">
        <v>45</v>
      </c>
      <c r="B42" s="38">
        <v>25.93</v>
      </c>
      <c r="C42" s="38">
        <v>44.83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70.759999999999991</v>
      </c>
    </row>
    <row r="43" spans="1:34" s="47" customFormat="1" x14ac:dyDescent="0.25">
      <c r="A43" s="46" t="s">
        <v>44</v>
      </c>
      <c r="B43" s="22">
        <f>B42*$B$9</f>
        <v>131.9837</v>
      </c>
      <c r="C43" s="22">
        <f t="shared" ref="C43:AG43" si="17">C42*$B$9</f>
        <v>228.18469999999999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360.16840000000002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25.93</v>
      </c>
      <c r="C46" s="20">
        <f t="shared" ref="C46:AG47" si="19">+C40+C42+C44</f>
        <v>44.83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10.24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80.999999999999986</v>
      </c>
    </row>
    <row r="47" spans="1:34" s="47" customFormat="1" x14ac:dyDescent="0.25">
      <c r="A47" s="48" t="s">
        <v>48</v>
      </c>
      <c r="B47" s="19">
        <f>+B41+B43+B45</f>
        <v>131.9837</v>
      </c>
      <c r="C47" s="19">
        <f t="shared" si="19"/>
        <v>228.18469999999999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52.428800000000003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412.59720000000004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1088.6300000000001</v>
      </c>
      <c r="C49" s="44">
        <v>883.94</v>
      </c>
      <c r="D49" s="44">
        <v>997.49</v>
      </c>
      <c r="E49" s="44">
        <v>600.46</v>
      </c>
      <c r="F49" s="44">
        <v>1502.26</v>
      </c>
      <c r="G49" s="44">
        <v>1104.55</v>
      </c>
      <c r="H49" s="44">
        <v>2423.5500000000002</v>
      </c>
      <c r="I49" s="44"/>
      <c r="J49" s="44">
        <v>1359.8</v>
      </c>
      <c r="K49" s="44">
        <v>930.96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10891.64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7.68</v>
      </c>
      <c r="C52" s="44">
        <v>786.22</v>
      </c>
      <c r="D52" s="44"/>
      <c r="E52" s="44"/>
      <c r="F52" s="44"/>
      <c r="G52" s="44"/>
      <c r="H52" s="44"/>
      <c r="I52" s="44">
        <v>1301.01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2094.91</v>
      </c>
    </row>
    <row r="53" spans="1:34" x14ac:dyDescent="0.25">
      <c r="A53" s="17" t="s">
        <v>18</v>
      </c>
      <c r="B53" s="44">
        <v>172.23</v>
      </c>
      <c r="C53" s="44">
        <v>241.86</v>
      </c>
      <c r="D53" s="44">
        <v>0</v>
      </c>
      <c r="E53" s="44">
        <v>69.56</v>
      </c>
      <c r="F53" s="44">
        <v>336.16</v>
      </c>
      <c r="G53" s="44">
        <v>252.13</v>
      </c>
      <c r="H53" s="44">
        <v>560.25</v>
      </c>
      <c r="I53" s="44">
        <v>88.98</v>
      </c>
      <c r="J53" s="44"/>
      <c r="K53" s="44">
        <v>309.05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2030.22</v>
      </c>
    </row>
    <row r="54" spans="1:34" x14ac:dyDescent="0.25">
      <c r="A54" s="17" t="s">
        <v>114</v>
      </c>
      <c r="B54" s="44"/>
      <c r="C54" s="44">
        <v>11.94</v>
      </c>
      <c r="D54" s="44"/>
      <c r="E54" s="44"/>
      <c r="F54" s="44"/>
      <c r="G54" s="44"/>
      <c r="H54" s="44">
        <v>6.17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18.11</v>
      </c>
    </row>
    <row r="55" spans="1:34" x14ac:dyDescent="0.25">
      <c r="A55" s="17" t="s">
        <v>52</v>
      </c>
      <c r="B55" s="44">
        <v>30.63</v>
      </c>
      <c r="C55" s="44">
        <v>73.040000000000006</v>
      </c>
      <c r="D55" s="44">
        <v>1.3</v>
      </c>
      <c r="E55" s="44">
        <v>41.49</v>
      </c>
      <c r="F55" s="44">
        <v>83.9</v>
      </c>
      <c r="G55" s="44">
        <v>28.52</v>
      </c>
      <c r="H55" s="44">
        <v>11.1</v>
      </c>
      <c r="I55" s="44"/>
      <c r="J55" s="44">
        <v>31.13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301.11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23.37</v>
      </c>
      <c r="D58" s="44"/>
      <c r="E58" s="44"/>
      <c r="F58" s="44"/>
      <c r="G58" s="44"/>
      <c r="H58" s="44"/>
      <c r="I58" s="44">
        <v>5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28.37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2037.6537000000003</v>
      </c>
      <c r="C64" s="53">
        <f t="shared" ref="C64:AG64" si="21">+C15+C23+C31+C39+C47+C48+C49+C50+C51+C52+C53+C54+C55+C56+C57+C58+C59+C60+C61+C62+C63</f>
        <v>3137.3247000000001</v>
      </c>
      <c r="D64" s="53">
        <f t="shared" si="21"/>
        <v>1265.8799999999999</v>
      </c>
      <c r="E64" s="53">
        <f t="shared" si="21"/>
        <v>1027.6600000000001</v>
      </c>
      <c r="F64" s="53">
        <f t="shared" si="21"/>
        <v>2943.18</v>
      </c>
      <c r="G64" s="53">
        <f t="shared" si="21"/>
        <v>2243.64</v>
      </c>
      <c r="H64" s="53">
        <f t="shared" si="21"/>
        <v>4252.8688000000002</v>
      </c>
      <c r="I64" s="53">
        <f t="shared" si="21"/>
        <v>2549.98</v>
      </c>
      <c r="J64" s="53">
        <f t="shared" si="21"/>
        <v>2237.77</v>
      </c>
      <c r="K64" s="53">
        <f t="shared" si="21"/>
        <v>2914.21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24610.167199999996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8 D</v>
      </c>
      <c r="E66" s="55" t="str">
        <f t="shared" si="22"/>
        <v>CAJA 9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8 N</v>
      </c>
      <c r="K66" s="55" t="str">
        <f t="shared" si="22"/>
        <v>CAJA 9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2037.59</v>
      </c>
      <c r="C67" s="57">
        <f t="shared" ref="C67:L67" si="23">C12</f>
        <v>3142.97</v>
      </c>
      <c r="D67" s="57">
        <f t="shared" si="23"/>
        <v>1265.95</v>
      </c>
      <c r="E67" s="57">
        <f t="shared" si="23"/>
        <v>1023.52</v>
      </c>
      <c r="F67" s="57">
        <f t="shared" si="23"/>
        <v>2930.83</v>
      </c>
      <c r="G67" s="57">
        <f t="shared" si="23"/>
        <v>2239.5100000000002</v>
      </c>
      <c r="H67" s="57">
        <f t="shared" si="23"/>
        <v>4248.2299999999996</v>
      </c>
      <c r="I67" s="57">
        <f t="shared" si="23"/>
        <v>2555.9899999999998</v>
      </c>
      <c r="J67" s="57">
        <f t="shared" si="23"/>
        <v>2238.11</v>
      </c>
      <c r="K67" s="57">
        <f t="shared" si="23"/>
        <v>2911.5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24594.199999999997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2037.59</v>
      </c>
      <c r="C69" s="59">
        <f t="shared" ref="C69:AG69" si="25">+C67+C68</f>
        <v>3142.97</v>
      </c>
      <c r="D69" s="59">
        <f t="shared" si="25"/>
        <v>1265.95</v>
      </c>
      <c r="E69" s="59">
        <f t="shared" si="25"/>
        <v>1023.52</v>
      </c>
      <c r="F69" s="59">
        <f t="shared" si="25"/>
        <v>2930.83</v>
      </c>
      <c r="G69" s="59">
        <f t="shared" si="25"/>
        <v>2239.5100000000002</v>
      </c>
      <c r="H69" s="59">
        <f t="shared" si="25"/>
        <v>4248.2299999999996</v>
      </c>
      <c r="I69" s="59">
        <f t="shared" si="25"/>
        <v>2555.9899999999998</v>
      </c>
      <c r="J69" s="59">
        <f t="shared" si="25"/>
        <v>2238.11</v>
      </c>
      <c r="K69" s="59">
        <f t="shared" si="25"/>
        <v>2911.5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24594.199999999997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6.3700000000380896E-2</v>
      </c>
      <c r="C70" s="57">
        <f t="shared" si="26"/>
        <v>-5.6452999999996791</v>
      </c>
      <c r="D70" s="57">
        <f t="shared" si="26"/>
        <v>-7.0000000000163709E-2</v>
      </c>
      <c r="E70" s="57">
        <f t="shared" si="26"/>
        <v>4.1400000000001</v>
      </c>
      <c r="F70" s="57">
        <f t="shared" si="26"/>
        <v>12.349999999999909</v>
      </c>
      <c r="G70" s="57">
        <f t="shared" si="26"/>
        <v>4.1299999999996544</v>
      </c>
      <c r="H70" s="57">
        <f t="shared" si="26"/>
        <v>4.6388000000006286</v>
      </c>
      <c r="I70" s="57">
        <f t="shared" si="26"/>
        <v>-6.0099999999997635</v>
      </c>
      <c r="J70" s="57">
        <f t="shared" si="26"/>
        <v>-0.34000000000014552</v>
      </c>
      <c r="K70" s="57">
        <f t="shared" si="26"/>
        <v>2.7100000000000364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15.967200000000958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 t="s">
        <v>124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J8" activePane="bottomRight" state="frozen"/>
      <selection pane="topRight" activeCell="B1" sqref="B1"/>
      <selection pane="bottomLeft" activeCell="A5" sqref="A5"/>
      <selection pane="bottomRight" activeCell="AJ30" sqref="AJ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5.12</v>
      </c>
      <c r="C8" s="1" t="s">
        <v>38</v>
      </c>
      <c r="D8" s="2"/>
    </row>
    <row r="9" spans="1:36" x14ac:dyDescent="0.25">
      <c r="A9" s="1" t="s">
        <v>22</v>
      </c>
      <c r="B9" s="24">
        <v>5.09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1472.65</v>
      </c>
      <c r="C12" s="26">
        <v>1605.32</v>
      </c>
      <c r="D12" s="26">
        <v>2215.58</v>
      </c>
      <c r="E12" s="26">
        <v>657.3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5950.85</v>
      </c>
      <c r="AI12" s="26">
        <v>5899.72</v>
      </c>
      <c r="AJ12" s="69">
        <f>+AI12-AH12</f>
        <v>-51.130000000000109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78.5</v>
      </c>
      <c r="C15" s="23">
        <v>100.5</v>
      </c>
      <c r="D15" s="23">
        <v>112.5</v>
      </c>
      <c r="E15" s="23">
        <v>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294</v>
      </c>
    </row>
    <row r="16" spans="1:36" s="32" customFormat="1" x14ac:dyDescent="0.25">
      <c r="A16" s="30" t="s">
        <v>20</v>
      </c>
      <c r="B16" s="31"/>
      <c r="C16" s="31">
        <v>72</v>
      </c>
      <c r="D16" s="31">
        <v>67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368.64</v>
      </c>
      <c r="D17" s="22">
        <f t="shared" ref="D17:AG17" si="2">D16*$B$8</f>
        <v>343.04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711.68000000000006</v>
      </c>
    </row>
    <row r="18" spans="1:36" s="32" customFormat="1" x14ac:dyDescent="0.25">
      <c r="A18" s="30" t="s">
        <v>23</v>
      </c>
      <c r="B18" s="33">
        <v>65</v>
      </c>
      <c r="C18" s="33">
        <v>10</v>
      </c>
      <c r="D18" s="33">
        <v>110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185</v>
      </c>
      <c r="AJ18" s="70"/>
    </row>
    <row r="19" spans="1:36" s="47" customFormat="1" x14ac:dyDescent="0.25">
      <c r="A19" s="46" t="s">
        <v>27</v>
      </c>
      <c r="B19" s="22">
        <f>B18*$B$9</f>
        <v>330.84999999999997</v>
      </c>
      <c r="C19" s="22">
        <f t="shared" ref="C19:AG19" si="3">C18*$B$9</f>
        <v>50.9</v>
      </c>
      <c r="D19" s="22">
        <f t="shared" si="3"/>
        <v>559.9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941.64999999999986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</v>
      </c>
      <c r="C22" s="20">
        <f t="shared" ref="C22:AG23" si="5">+C16+C18+C20</f>
        <v>82</v>
      </c>
      <c r="D22" s="20">
        <f t="shared" si="5"/>
        <v>177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324</v>
      </c>
    </row>
    <row r="23" spans="1:36" s="47" customFormat="1" x14ac:dyDescent="0.25">
      <c r="A23" s="48" t="s">
        <v>26</v>
      </c>
      <c r="B23" s="19">
        <f>+B17+B19+B21</f>
        <v>330.84999999999997</v>
      </c>
      <c r="C23" s="19">
        <f t="shared" si="5"/>
        <v>419.53999999999996</v>
      </c>
      <c r="D23" s="19">
        <f t="shared" si="5"/>
        <v>902.94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1653.33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25.54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25.54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130.76480000000001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130.76480000000001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25.54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25.54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130.76480000000001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130.76480000000001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27.97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27.97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142.3673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142.3673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27.97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27.97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142.3673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142.3673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948.28</v>
      </c>
      <c r="C49" s="44">
        <v>733.06</v>
      </c>
      <c r="D49" s="44">
        <v>1054.23</v>
      </c>
      <c r="E49" s="44">
        <v>634.86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3370.43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119.59</v>
      </c>
      <c r="C53" s="44">
        <v>82.97</v>
      </c>
      <c r="D53" s="44">
        <v>140.80000000000001</v>
      </c>
      <c r="E53" s="44">
        <v>19.34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362.7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5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1477.2199999999998</v>
      </c>
      <c r="C64" s="53">
        <f t="shared" ref="C64:AG64" si="21">+C15+C23+C31+C39+C47+C48+C49+C50+C51+C52+C53+C54+C55+C56+C57+C58+C59+C60+C61+C62+C63</f>
        <v>1609.2021</v>
      </c>
      <c r="D64" s="53">
        <f t="shared" si="21"/>
        <v>2215.4700000000003</v>
      </c>
      <c r="E64" s="53">
        <f t="shared" si="21"/>
        <v>656.7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5958.5920999999998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1472.65</v>
      </c>
      <c r="C67" s="57">
        <f t="shared" ref="C67:L67" si="23">C12</f>
        <v>1605.32</v>
      </c>
      <c r="D67" s="57">
        <f t="shared" si="23"/>
        <v>2215.58</v>
      </c>
      <c r="E67" s="57">
        <f t="shared" si="23"/>
        <v>657.3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5950.85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1472.65</v>
      </c>
      <c r="C69" s="59">
        <f t="shared" ref="C69:AG69" si="25">+C67+C68</f>
        <v>1605.32</v>
      </c>
      <c r="D69" s="59">
        <f t="shared" si="25"/>
        <v>2215.58</v>
      </c>
      <c r="E69" s="59">
        <f t="shared" si="25"/>
        <v>657.3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5950.85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4.569999999999709</v>
      </c>
      <c r="C70" s="57">
        <f t="shared" si="26"/>
        <v>3.8821000000000367</v>
      </c>
      <c r="D70" s="57">
        <f t="shared" si="26"/>
        <v>-0.10999999999967258</v>
      </c>
      <c r="E70" s="57">
        <f t="shared" si="26"/>
        <v>-0.59999999999990905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7.7421000000001641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J11" activePane="bottomRight" state="frozen"/>
      <selection pane="topRight" activeCell="B1" sqref="B1"/>
      <selection pane="bottomLeft" activeCell="A5" sqref="A5"/>
      <selection pane="bottomRight" activeCell="AQ29" sqref="AQ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5.12</v>
      </c>
      <c r="C8" s="1" t="s">
        <v>38</v>
      </c>
      <c r="D8" s="2"/>
    </row>
    <row r="9" spans="1:36" x14ac:dyDescent="0.25">
      <c r="A9" s="1" t="s">
        <v>22</v>
      </c>
      <c r="B9" s="24">
        <v>5.09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2499.65</v>
      </c>
      <c r="C12" s="26">
        <v>4202.84</v>
      </c>
      <c r="D12" s="26">
        <v>1556.24</v>
      </c>
      <c r="E12" s="26">
        <v>1176.1400000000001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9434.869999999999</v>
      </c>
      <c r="AI12" s="26">
        <v>9367.7900000000009</v>
      </c>
      <c r="AJ12" s="69">
        <f>+AI12-AH12</f>
        <v>-67.079999999998108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485</v>
      </c>
      <c r="C15" s="23">
        <v>516</v>
      </c>
      <c r="D15" s="23">
        <v>340.5</v>
      </c>
      <c r="E15" s="23">
        <v>299.8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1641.3</v>
      </c>
    </row>
    <row r="16" spans="1:36" s="32" customFormat="1" x14ac:dyDescent="0.25">
      <c r="A16" s="30" t="s">
        <v>20</v>
      </c>
      <c r="B16" s="31">
        <v>102</v>
      </c>
      <c r="C16" s="31">
        <v>34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136</v>
      </c>
      <c r="AJ16" s="70"/>
    </row>
    <row r="17" spans="1:36" s="47" customFormat="1" x14ac:dyDescent="0.25">
      <c r="A17" s="46" t="s">
        <v>27</v>
      </c>
      <c r="B17" s="22">
        <f>B16*$B$8</f>
        <v>522.24</v>
      </c>
      <c r="C17" s="22">
        <f>C16*$B$8</f>
        <v>174.08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696.32</v>
      </c>
    </row>
    <row r="18" spans="1:36" s="32" customFormat="1" x14ac:dyDescent="0.25">
      <c r="A18" s="30" t="s">
        <v>23</v>
      </c>
      <c r="B18" s="33">
        <v>40</v>
      </c>
      <c r="C18" s="33">
        <v>244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284</v>
      </c>
      <c r="AJ18" s="70"/>
    </row>
    <row r="19" spans="1:36" s="47" customFormat="1" x14ac:dyDescent="0.25">
      <c r="A19" s="46" t="s">
        <v>27</v>
      </c>
      <c r="B19" s="22">
        <f>B18*$B$9</f>
        <v>203.6</v>
      </c>
      <c r="C19" s="22">
        <f t="shared" ref="C19:AG19" si="3">C18*$B$9</f>
        <v>1241.96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1445.56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142</v>
      </c>
      <c r="C22" s="20">
        <f t="shared" ref="C22:AG23" si="5">+C16+C18+C20</f>
        <v>278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420</v>
      </c>
    </row>
    <row r="23" spans="1:36" s="47" customFormat="1" x14ac:dyDescent="0.25">
      <c r="A23" s="48" t="s">
        <v>26</v>
      </c>
      <c r="B23" s="19">
        <f>+B17+B19+B21</f>
        <v>725.84</v>
      </c>
      <c r="C23" s="19">
        <f t="shared" si="5"/>
        <v>1416.04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2141.88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32.65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32.65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166.18849999999998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166.18849999999998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32.65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32.65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166.18849999999998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166.18849999999998</v>
      </c>
    </row>
    <row r="40" spans="1:34" x14ac:dyDescent="0.25">
      <c r="A40" s="13" t="s">
        <v>43</v>
      </c>
      <c r="B40" s="36">
        <v>17.760000000000002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17.760000000000002</v>
      </c>
    </row>
    <row r="41" spans="1:34" s="47" customFormat="1" x14ac:dyDescent="0.25">
      <c r="A41" s="46" t="s">
        <v>44</v>
      </c>
      <c r="B41" s="22">
        <f>B40*$B$8</f>
        <v>90.931200000000004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90.931200000000004</v>
      </c>
    </row>
    <row r="42" spans="1:34" x14ac:dyDescent="0.25">
      <c r="A42" s="13" t="s">
        <v>45</v>
      </c>
      <c r="B42" s="38">
        <v>5.25</v>
      </c>
      <c r="C42" s="38">
        <v>9.16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14.41</v>
      </c>
    </row>
    <row r="43" spans="1:34" s="47" customFormat="1" x14ac:dyDescent="0.25">
      <c r="A43" s="46" t="s">
        <v>44</v>
      </c>
      <c r="B43" s="22">
        <f>B42*$B$9</f>
        <v>26.7225</v>
      </c>
      <c r="C43" s="22">
        <f t="shared" ref="C43:AG43" si="17">C42*$B$9</f>
        <v>46.624400000000001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73.346900000000005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23.01</v>
      </c>
      <c r="C46" s="20">
        <f t="shared" ref="C46:AG47" si="19">+C40+C42+C44</f>
        <v>9.16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32.17</v>
      </c>
    </row>
    <row r="47" spans="1:34" s="47" customFormat="1" x14ac:dyDescent="0.25">
      <c r="A47" s="48" t="s">
        <v>48</v>
      </c>
      <c r="B47" s="19">
        <f>+B41+B43+B45</f>
        <v>117.6537</v>
      </c>
      <c r="C47" s="19">
        <f t="shared" si="19"/>
        <v>46.624400000000001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164.27809999999999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825.7</v>
      </c>
      <c r="C49" s="44">
        <v>1464.33</v>
      </c>
      <c r="D49" s="44">
        <v>923.78</v>
      </c>
      <c r="E49" s="44">
        <v>493.4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3707.2099999999996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327.02</v>
      </c>
      <c r="C53" s="44">
        <v>594.94000000000005</v>
      </c>
      <c r="D53" s="44">
        <v>293.27999999999997</v>
      </c>
      <c r="E53" s="44">
        <v>357.06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1572.3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19.29</v>
      </c>
      <c r="C55" s="44"/>
      <c r="D55" s="44"/>
      <c r="E55" s="44">
        <v>36.47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2500.5037000000002</v>
      </c>
      <c r="C64" s="53">
        <f t="shared" ref="C64:AG64" si="21">+C15+C23+C31+C39+C47+C48+C49+C50+C51+C52+C53+C54+C55+C56+C57+C58+C59+C60+C61+C62+C63</f>
        <v>4204.1229000000003</v>
      </c>
      <c r="D64" s="53">
        <f t="shared" si="21"/>
        <v>1557.56</v>
      </c>
      <c r="E64" s="53">
        <f t="shared" si="21"/>
        <v>1186.73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9448.9166000000005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2499.65</v>
      </c>
      <c r="C67" s="57">
        <f t="shared" ref="C67:L67" si="23">C12</f>
        <v>4202.84</v>
      </c>
      <c r="D67" s="57">
        <f t="shared" si="23"/>
        <v>1556.24</v>
      </c>
      <c r="E67" s="57">
        <f t="shared" si="23"/>
        <v>1176.1400000000001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9434.869999999999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2499.65</v>
      </c>
      <c r="C69" s="59">
        <f t="shared" ref="C69:AG69" si="25">+C67+C68</f>
        <v>4202.84</v>
      </c>
      <c r="D69" s="59">
        <f t="shared" si="25"/>
        <v>1556.24</v>
      </c>
      <c r="E69" s="59">
        <f t="shared" si="25"/>
        <v>1176.1400000000001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9434.869999999999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0.85370000000011714</v>
      </c>
      <c r="C70" s="57">
        <f t="shared" si="26"/>
        <v>1.2829000000001543</v>
      </c>
      <c r="D70" s="57">
        <f t="shared" si="26"/>
        <v>1.3199999999999363</v>
      </c>
      <c r="E70" s="57">
        <f t="shared" si="26"/>
        <v>10.589999999999918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14.046600000000126</v>
      </c>
    </row>
    <row r="71" spans="1:34" ht="107.25" customHeight="1" x14ac:dyDescent="0.25">
      <c r="A71" s="77" t="s">
        <v>96</v>
      </c>
      <c r="B71" s="14"/>
      <c r="C71" s="14" t="s">
        <v>128</v>
      </c>
      <c r="D71" s="14"/>
      <c r="E71" s="14" t="s">
        <v>129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zoomScaleNormal="100" workbookViewId="0">
      <pane xSplit="1" ySplit="4" topLeftCell="AI8" activePane="bottomRight" state="frozen"/>
      <selection pane="topRight" activeCell="B1" sqref="B1"/>
      <selection pane="bottomLeft" activeCell="A5" sqref="A5"/>
      <selection pane="bottomRight" activeCell="AJ17" sqref="AJ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893.02</v>
      </c>
      <c r="C12" s="26">
        <v>1416.85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2309.87</v>
      </c>
      <c r="AI12" s="26">
        <v>2972.66</v>
      </c>
      <c r="AJ12" s="69">
        <f>+AI12-AH12</f>
        <v>662.79</v>
      </c>
    </row>
    <row r="13" spans="1:36" ht="19.5" customHeight="1" x14ac:dyDescent="0.25">
      <c r="A13" s="25" t="s">
        <v>117</v>
      </c>
      <c r="B13" s="26">
        <v>6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48</v>
      </c>
      <c r="C15" s="23">
        <v>122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170</v>
      </c>
    </row>
    <row r="16" spans="1:36" s="32" customFormat="1" x14ac:dyDescent="0.25">
      <c r="A16" s="30" t="s">
        <v>20</v>
      </c>
      <c r="B16" s="31">
        <v>85</v>
      </c>
      <c r="C16" s="31">
        <v>33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118</v>
      </c>
      <c r="AJ16" s="70"/>
    </row>
    <row r="17" spans="1:36" s="47" customFormat="1" x14ac:dyDescent="0.25">
      <c r="A17" s="46" t="s">
        <v>27</v>
      </c>
      <c r="B17" s="22">
        <f>B16*$B$8</f>
        <v>432.65</v>
      </c>
      <c r="C17" s="22">
        <f>C16*$B$8</f>
        <v>167.97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600.62</v>
      </c>
    </row>
    <row r="18" spans="1:36" s="32" customFormat="1" x14ac:dyDescent="0.25">
      <c r="A18" s="30" t="s">
        <v>23</v>
      </c>
      <c r="B18" s="33"/>
      <c r="C18" s="33">
        <v>37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37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189.44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189.44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</v>
      </c>
      <c r="C22" s="20">
        <f t="shared" ref="C22:AG23" si="5">+C16+C18+C20</f>
        <v>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155</v>
      </c>
    </row>
    <row r="23" spans="1:36" s="47" customFormat="1" x14ac:dyDescent="0.25">
      <c r="A23" s="48" t="s">
        <v>26</v>
      </c>
      <c r="B23" s="19">
        <f>+B17+B19+B21</f>
        <v>432.65</v>
      </c>
      <c r="C23" s="19">
        <f t="shared" si="5"/>
        <v>357.40999999999997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790.06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420.3</v>
      </c>
      <c r="C49" s="44">
        <v>690.5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1110.8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145.78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145.78</v>
      </c>
    </row>
    <row r="54" spans="1:34" x14ac:dyDescent="0.25">
      <c r="A54" s="17" t="s">
        <v>114</v>
      </c>
      <c r="B54" s="44"/>
      <c r="C54" s="44">
        <v>23.35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23.35</v>
      </c>
    </row>
    <row r="55" spans="1:34" x14ac:dyDescent="0.25">
      <c r="A55" s="17" t="s">
        <v>52</v>
      </c>
      <c r="B55" s="44"/>
      <c r="C55" s="44">
        <v>92.37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92.37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900.95</v>
      </c>
      <c r="C64" s="53">
        <f t="shared" ref="C64:AG64" si="21">+C15+C23+C31+C39+C47+C48+C49+C50+C51+C52+C53+C54+C55+C56+C57+C58+C59+C60+C61+C62+C63</f>
        <v>1431.4099999999999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2332.3599999999997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893.02</v>
      </c>
      <c r="C67" s="57">
        <f t="shared" ref="C67:L67" si="23">C12</f>
        <v>1416.85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2309.87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899.02</v>
      </c>
      <c r="C69" s="59">
        <f t="shared" ref="C69:AG69" si="25">+C67+C68</f>
        <v>1428.85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2327.87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1.9300000000000637</v>
      </c>
      <c r="C70" s="57">
        <f t="shared" si="26"/>
        <v>2.5599999999999454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4.4900000000000091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5.09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447.66</v>
      </c>
      <c r="C12" s="26">
        <v>2019.21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2466.87</v>
      </c>
      <c r="AI12" s="26"/>
      <c r="AJ12" s="69">
        <f>+AI12-AH12</f>
        <v>-2466.87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</v>
      </c>
    </row>
    <row r="16" spans="1:36" s="32" customFormat="1" x14ac:dyDescent="0.25">
      <c r="A16" s="30" t="s">
        <v>20</v>
      </c>
      <c r="B16" s="31">
        <v>48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</v>
      </c>
      <c r="AJ16" s="70"/>
    </row>
    <row r="17" spans="1:36" s="47" customFormat="1" x14ac:dyDescent="0.25">
      <c r="A17" s="46" t="s">
        <v>27</v>
      </c>
      <c r="B17" s="22">
        <f>B16*$B$8</f>
        <v>244.32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244.32</v>
      </c>
    </row>
    <row r="18" spans="1:36" s="32" customFormat="1" x14ac:dyDescent="0.25">
      <c r="A18" s="30" t="s">
        <v>23</v>
      </c>
      <c r="B18" s="33"/>
      <c r="C18" s="33">
        <v>231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231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1182.72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1182.72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</v>
      </c>
      <c r="C22" s="20">
        <f t="shared" ref="C22:AG23" si="5">+C16+C18+C20</f>
        <v>231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279</v>
      </c>
    </row>
    <row r="23" spans="1:36" s="47" customFormat="1" x14ac:dyDescent="0.25">
      <c r="A23" s="48" t="s">
        <v>26</v>
      </c>
      <c r="B23" s="19">
        <f>+B17+B19+B21</f>
        <v>244.32</v>
      </c>
      <c r="C23" s="19">
        <f t="shared" si="5"/>
        <v>1182.72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1427.04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55.989999999999995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55.989999999999995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55.989999999999995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55.989999999999995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201.76</v>
      </c>
      <c r="C49" s="44">
        <v>761.6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963.36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7.78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3.31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449.39</v>
      </c>
      <c r="C64" s="53">
        <f t="shared" ref="C64:AG64" si="21">+C15+C23+C31+C39+C47+C48+C49+C50+C51+C52+C53+C54+C55+C56+C57+C58+C59+C60+C61+C62+C63</f>
        <v>2020.09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2469.48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447.66</v>
      </c>
      <c r="C67" s="57">
        <f t="shared" ref="C67:L67" si="23">C12</f>
        <v>2019.21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2466.87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447.66</v>
      </c>
      <c r="C69" s="59">
        <f t="shared" ref="C69:AG69" si="25">+C67+C68</f>
        <v>2019.21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2466.87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1.7299999999999613</v>
      </c>
      <c r="C70" s="57">
        <f t="shared" si="26"/>
        <v>0.87999999999988177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2.6099999999998431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F54" sqref="F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5.12</v>
      </c>
      <c r="C8" s="1" t="s">
        <v>38</v>
      </c>
      <c r="D8" s="2"/>
    </row>
    <row r="9" spans="1:36" x14ac:dyDescent="0.25">
      <c r="A9" s="1" t="s">
        <v>22</v>
      </c>
      <c r="B9" s="24">
        <v>5.09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56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2303.66</v>
      </c>
      <c r="C12" s="26">
        <v>2895.88</v>
      </c>
      <c r="D12" s="26">
        <v>3539.66</v>
      </c>
      <c r="E12" s="26">
        <v>3380.25</v>
      </c>
      <c r="F12" s="26">
        <v>951.02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13070.470000000001</v>
      </c>
      <c r="AI12" s="26">
        <v>12936.24</v>
      </c>
      <c r="AJ12" s="69">
        <f>+AI12-AH12</f>
        <v>-134.23000000000138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50</v>
      </c>
      <c r="C15" s="23">
        <v>196.5</v>
      </c>
      <c r="D15" s="23">
        <v>301</v>
      </c>
      <c r="E15" s="23">
        <v>251.7</v>
      </c>
      <c r="F15" s="23">
        <v>48.5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847.7</v>
      </c>
    </row>
    <row r="16" spans="1:36" s="32" customFormat="1" x14ac:dyDescent="0.25">
      <c r="A16" s="30" t="s">
        <v>20</v>
      </c>
      <c r="B16" s="31"/>
      <c r="C16" s="31">
        <v>174</v>
      </c>
      <c r="D16" s="31">
        <v>167</v>
      </c>
      <c r="E16" s="31"/>
      <c r="F16" s="31">
        <v>87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890.88</v>
      </c>
      <c r="D17" s="22">
        <f t="shared" ref="D17:AG17" si="2">D16*$B$8</f>
        <v>855.04</v>
      </c>
      <c r="E17" s="22">
        <f t="shared" si="2"/>
        <v>0</v>
      </c>
      <c r="F17" s="22">
        <f t="shared" si="2"/>
        <v>445.44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2191.36</v>
      </c>
    </row>
    <row r="18" spans="1:36" s="32" customFormat="1" x14ac:dyDescent="0.25">
      <c r="A18" s="30" t="s">
        <v>23</v>
      </c>
      <c r="B18" s="33">
        <v>138</v>
      </c>
      <c r="C18" s="33">
        <v>46</v>
      </c>
      <c r="D18" s="33">
        <v>123</v>
      </c>
      <c r="E18" s="33">
        <v>232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539</v>
      </c>
      <c r="AJ18" s="70"/>
    </row>
    <row r="19" spans="1:36" s="47" customFormat="1" x14ac:dyDescent="0.25">
      <c r="A19" s="46" t="s">
        <v>27</v>
      </c>
      <c r="B19" s="22">
        <f>B18*$B$9</f>
        <v>702.42</v>
      </c>
      <c r="C19" s="22">
        <f t="shared" ref="C19:AG19" si="3">C18*$B$9</f>
        <v>234.14</v>
      </c>
      <c r="D19" s="22">
        <f t="shared" si="3"/>
        <v>626.06999999999994</v>
      </c>
      <c r="E19" s="22">
        <f t="shared" si="3"/>
        <v>1180.8799999999999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2743.5099999999998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138</v>
      </c>
      <c r="C22" s="20">
        <f t="shared" ref="C22:AG23" si="5">+C16+C18+C20</f>
        <v>220</v>
      </c>
      <c r="D22" s="20">
        <f t="shared" si="5"/>
        <v>290</v>
      </c>
      <c r="E22" s="20">
        <f t="shared" si="5"/>
        <v>232</v>
      </c>
      <c r="F22" s="20">
        <f t="shared" si="5"/>
        <v>87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967</v>
      </c>
    </row>
    <row r="23" spans="1:36" s="47" customFormat="1" x14ac:dyDescent="0.25">
      <c r="A23" s="48" t="s">
        <v>26</v>
      </c>
      <c r="B23" s="19">
        <f>+B17+B19+B21</f>
        <v>702.42</v>
      </c>
      <c r="C23" s="19">
        <f t="shared" si="5"/>
        <v>1125.02</v>
      </c>
      <c r="D23" s="19">
        <f t="shared" si="5"/>
        <v>1481.11</v>
      </c>
      <c r="E23" s="19">
        <f t="shared" si="5"/>
        <v>1180.8799999999999</v>
      </c>
      <c r="F23" s="19">
        <f t="shared" si="5"/>
        <v>445.44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4934.87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1295.4100000000001</v>
      </c>
      <c r="C49" s="44">
        <v>1361.35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2656.76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1525.83</v>
      </c>
      <c r="E52" s="44">
        <v>1814.68</v>
      </c>
      <c r="F52" s="44">
        <v>369.08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3709.59</v>
      </c>
    </row>
    <row r="53" spans="1:34" x14ac:dyDescent="0.25">
      <c r="A53" s="17" t="s">
        <v>18</v>
      </c>
      <c r="B53" s="44">
        <v>258.61</v>
      </c>
      <c r="C53" s="44">
        <v>143.57</v>
      </c>
      <c r="D53" s="44">
        <v>236.18</v>
      </c>
      <c r="E53" s="44">
        <v>112.02</v>
      </c>
      <c r="F53" s="44">
        <v>87.83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838.21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71.75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71.75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20.61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20.61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2306.44</v>
      </c>
      <c r="C64" s="53">
        <f t="shared" ref="C64:AG64" si="21">+C15+C23+C31+C39+C47+C48+C49+C50+C51+C52+C53+C54+C55+C56+C57+C58+C59+C60+C61+C62+C63</f>
        <v>2898.19</v>
      </c>
      <c r="D64" s="53">
        <f t="shared" si="21"/>
        <v>3544.1199999999994</v>
      </c>
      <c r="E64" s="53">
        <f t="shared" si="21"/>
        <v>3379.8900000000003</v>
      </c>
      <c r="F64" s="53">
        <f t="shared" si="21"/>
        <v>950.85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13079.49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2303.66</v>
      </c>
      <c r="C67" s="57">
        <f t="shared" ref="C67:L67" si="23">C12</f>
        <v>2895.88</v>
      </c>
      <c r="D67" s="57">
        <f t="shared" si="23"/>
        <v>3539.66</v>
      </c>
      <c r="E67" s="57">
        <f t="shared" si="23"/>
        <v>3380.25</v>
      </c>
      <c r="F67" s="57">
        <f t="shared" si="23"/>
        <v>951.02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13070.470000000001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2303.66</v>
      </c>
      <c r="C69" s="59">
        <f t="shared" ref="C69:AG69" si="25">+C67+C68</f>
        <v>2895.88</v>
      </c>
      <c r="D69" s="59">
        <f t="shared" si="25"/>
        <v>3539.66</v>
      </c>
      <c r="E69" s="59">
        <f t="shared" si="25"/>
        <v>3380.25</v>
      </c>
      <c r="F69" s="59">
        <f t="shared" si="25"/>
        <v>951.02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13070.470000000001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2.7800000000002001</v>
      </c>
      <c r="C70" s="57">
        <f t="shared" si="26"/>
        <v>2.3099999999999454</v>
      </c>
      <c r="D70" s="57">
        <f t="shared" si="26"/>
        <v>4.4599999999995816</v>
      </c>
      <c r="E70" s="57">
        <f t="shared" si="26"/>
        <v>-0.35999999999967258</v>
      </c>
      <c r="F70" s="57">
        <f t="shared" si="26"/>
        <v>-0.16999999999995907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9.0200000000000955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2022-06-06T17:46:59Z</dcterms:modified>
</cp:coreProperties>
</file>