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tabRatio="601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AH23" i="149"/>
  <c r="F11" i="145" s="1"/>
  <c r="Q64" i="149"/>
  <c r="Q70" i="149" s="1"/>
  <c r="AG64" i="149"/>
  <c r="AG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D23" i="40"/>
  <c r="Z23" i="40"/>
  <c r="Z64" i="40" s="1"/>
  <c r="Z70" i="40" s="1"/>
  <c r="V23" i="40"/>
  <c r="AD47" i="40"/>
  <c r="Z47" i="40"/>
  <c r="V47" i="40"/>
  <c r="V64" i="40" s="1"/>
  <c r="V70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H69" i="40" l="1"/>
  <c r="D69" i="40"/>
  <c r="C69" i="40"/>
  <c r="AF64" i="40"/>
  <c r="AF70" i="40" s="1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M64" i="40" s="1"/>
  <c r="M70" i="40" s="1"/>
  <c r="R64" i="40" l="1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F39" i="40" s="1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I47" i="40"/>
  <c r="B38" i="40"/>
  <c r="D39" i="40" l="1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<sst xmlns="http://schemas.openxmlformats.org/spreadsheetml/2006/main" count="761" uniqueCount="139">
  <si>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</si>
  <si>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</si>
  <si>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</si>
  <si>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</si>
  <si>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</si>
  <si>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</si>
  <si>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</si>
  <si>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</si>
  <si>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</si>
  <si>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</si>
  <si>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</si>
  <si>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</si>
  <si>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</si>
  <si>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</si>
  <si>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</si>
  <si>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</si>
  <si>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</si>
  <si>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</si>
  <si>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</si>
  <si>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</si>
  <si>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</si>
  <si>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</si>
  <si>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</si>
  <si>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</si>
  <si>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</si>
  <si>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</si>
  <si>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</si>
  <si>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</si>
  <si>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</si>
  <si>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</si>
  <si>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</si>
  <si>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</si>
  <si>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</si>
  <si>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</si>
  <si>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</si>
  <si>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</si>
  <si>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</si>
  <si>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</si>
  <si>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</si>
  <si>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</si>
  <si>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</si>
  <si>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</si>
  <si>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</si>
  <si>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</si>
  <si>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</si>
  <si>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</si>
  <si>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</si>
  <si>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</si>
  <si>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</si>
  <si>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</si>
  <si>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</si>
  <si>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</si>
  <si>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</si>
  <si>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</si>
  <si>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</si>
  <si>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</si>
  <si>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</si>
  <si>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</si>
  <si>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</si>
  <si>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</si>
  <si>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</si>
  <si>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</si>
  <si>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</si>
  <si>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</si>
  <si>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</si>
  <si>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</si>
  <si>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</si>
  <si>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</si>
  <si>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</si>
  <si>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</si>
  <si>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</si>
  <si>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</si>
  <si>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</si>
  <si>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</si>
  <si>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</si>
  <si>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</si>
  <si>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</si>
  <si>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</si>
  <si>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</si>
  <si>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</si>
  <si>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</si>
  <si>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</si>
  <si>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</si>
  <si>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</si>
  <si>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</si>
  <si>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</si>
  <si>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</si>
  <si>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</si>
  <si>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</si>
  <si>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</si>
  <si>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</si>
  <si>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</si>
  <si>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</si>
  <si>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</si>
  <si>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</si>
  <si>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</si>
  <si>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</si>
  <si>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</si>
  <si>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</si>
  <si>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</si>
  <si>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</si>
  <si>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</si>
  <si>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</si>
  <si>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</si>
  <si>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</si>
  <si>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</si>
  <si>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</si>
  <si>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</si>
  <si>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</si>
  <si>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</si>
  <si>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</si>
  <si>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</si>
  <si>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</si>
  <si>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</si>
  <si>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</si>
  <si>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</si>
  <si>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</si>
  <si>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</si>
  <si>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</si>
  <si>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</si>
  <si>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</si>
  <si>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</si>
  <si>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</si>
  <si>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71.50F/C</t>
  </si>
  <si>
    <t>1F/C FALTANTE DE 10$</t>
  </si>
  <si>
    <t xml:space="preserve">NOTA DE CREDITO POR 3$..NO SE CARGO EL ZELLE EN SISTEMA POR MAL REGISTRO </t>
  </si>
  <si>
    <t>FALTANTE EN EFECTIVO</t>
  </si>
  <si>
    <t>15F/C</t>
  </si>
  <si>
    <t>53F/C</t>
  </si>
  <si>
    <t>1.50F/C</t>
  </si>
  <si>
    <t>196.50F/C</t>
  </si>
  <si>
    <t>2F/C FALTANTE EN EFECTIVO</t>
  </si>
  <si>
    <t>FALTANTE ES SOBRANTE DE CAJA 2</t>
  </si>
  <si>
    <t>10.50F/C</t>
  </si>
  <si>
    <t>5F/C</t>
  </si>
  <si>
    <t>SOBRANTE ES EL FALTANTE DE CAJA 2M</t>
  </si>
  <si>
    <t>103.10F/C</t>
  </si>
  <si>
    <t>35F/C</t>
  </si>
  <si>
    <t>30F/C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</si>
</sst>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50981.199999999983</v>
      </c>
      <c r="C2" s="43">
        <f>MODELO!AH12</f>
        <v>28318.610000000004</v>
      </c>
      <c r="D2" s="43">
        <f>EXQUISITECES!AH12</f>
        <v>6954.6599999999989</v>
      </c>
      <c r="E2" s="43">
        <f>HOYADA!AH12</f>
        <v>12589.53</v>
      </c>
      <c r="F2" s="43">
        <f>FARMASTOP!AH12</f>
        <v>2609.4499999999998</v>
      </c>
      <c r="G2" s="43">
        <f>BOCAS!AH12</f>
        <v>7026.2100000000009</v>
      </c>
      <c r="H2" s="43">
        <f>LAGUNETICA!AH12</f>
        <v>15536.859999999999</v>
      </c>
      <c r="I2" s="43">
        <f>SANANTONIO!AH12</f>
        <v>0</v>
      </c>
      <c r="J2" s="43">
        <f>SUM(B2:I2)</f>
        <v>124016.51999999999</v>
      </c>
    </row>
    <row r="3" spans="1:10" x14ac:dyDescent="0.25">
      <c r="A3" s="46" t="s">
        <v>0</v>
      </c>
      <c r="B3" s="43">
        <f>AUTOMERCADO!AH15</f>
        <v>579</v>
      </c>
      <c r="C3" s="43">
        <f>MODELO!AH15</f>
        <v>1472.5</v>
      </c>
      <c r="D3" s="43">
        <f>EXQUISITECES!AH15</f>
        <v>393</v>
      </c>
      <c r="E3" s="43">
        <f>HOYADA!AH15</f>
        <v>2120.5</v>
      </c>
      <c r="F3" s="43">
        <f>FARMASTOP!AH15</f>
        <v>27</v>
      </c>
      <c r="G3" s="43">
        <f>BOCAS!AH15</f>
        <v>85</v>
      </c>
      <c r="H3" s="43">
        <f>LAGUNETICA!AH15</f>
        <v>1081</v>
      </c>
      <c r="I3" s="43">
        <f>SANANTONIO!AH15</f>
        <v>0</v>
      </c>
      <c r="J3" s="43">
        <f t="shared" ref="J3:J52" si="0">SUM(B3:I3)</f>
        <v>5758</v>
      </c>
    </row>
    <row r="4" spans="1:10" x14ac:dyDescent="0.25">
      <c r="A4" s="73" t="s">
        <v>20</v>
      </c>
      <c r="B4" s="43">
        <f>AUTOMERCADO!AH16</f>
        <v>1024</v>
      </c>
      <c r="C4" s="43">
        <f>MODELO!AH16</f>
        <v>1132</v>
      </c>
      <c r="D4" s="43">
        <f>EXQUISITECES!AH16</f>
        <v>96</v>
      </c>
      <c r="E4" s="43">
        <f>HOYADA!AH16</f>
        <v>6</v>
      </c>
      <c r="F4" s="43">
        <f>FARMASTOP!AH16</f>
        <v>43</v>
      </c>
      <c r="G4" s="43">
        <f>BOCAS!AH16</f>
        <v>805</v>
      </c>
      <c r="H4" s="43">
        <f>LAGUNETICA!AH16</f>
        <v>113</v>
      </c>
      <c r="I4" s="43">
        <f>SANANTONIO!AH16</f>
        <v>0</v>
      </c>
      <c r="J4" s="43">
        <f t="shared" si="0"/>
        <v>3219</v>
      </c>
    </row>
    <row r="5" spans="1:10" x14ac:dyDescent="0.25">
      <c r="A5" s="46" t="s">
        <v>27</v>
      </c>
      <c r="B5" s="43">
        <f>AUTOMERCADO!AH17</f>
        <v>5273.6</v>
      </c>
      <c r="C5" s="43">
        <f>MODELO!AH17</f>
        <v>5829.8</v>
      </c>
      <c r="D5" s="43">
        <f>EXQUISITECES!AH17</f>
        <v>494.40000000000003</v>
      </c>
      <c r="E5" s="43">
        <f>HOYADA!AH17</f>
        <v>30.9</v>
      </c>
      <c r="F5" s="43">
        <f>FARMASTOP!AH17</f>
        <v>221.45000000000002</v>
      </c>
      <c r="G5" s="43">
        <f>BOCAS!AH17</f>
        <v>4145.75</v>
      </c>
      <c r="H5" s="43">
        <f>LAGUNETICA!AH17</f>
        <v>581.95000000000005</v>
      </c>
      <c r="I5" s="43">
        <f>SANANTONIO!AH17</f>
        <v>0</v>
      </c>
      <c r="J5" s="43">
        <f t="shared" si="0"/>
        <v>16577.850000000002</v>
      </c>
    </row>
    <row r="6" spans="1:10" x14ac:dyDescent="0.25">
      <c r="A6" s="73" t="s">
        <v>23</v>
      </c>
      <c r="B6" s="43">
        <f>AUTOMERCADO!AH18</f>
        <v>2736</v>
      </c>
      <c r="C6" s="43">
        <f>MODELO!AH18</f>
        <v>935</v>
      </c>
      <c r="D6" s="43">
        <f>EXQUISITECES!AH18</f>
        <v>472</v>
      </c>
      <c r="E6" s="43">
        <f>HOYADA!AH18</f>
        <v>583</v>
      </c>
      <c r="F6" s="43">
        <f>FARMASTOP!AH18</f>
        <v>143</v>
      </c>
      <c r="G6" s="43">
        <f>BOCAS!AH18</f>
        <v>40</v>
      </c>
      <c r="H6" s="43">
        <f>LAGUNETICA!AH18</f>
        <v>1080</v>
      </c>
      <c r="I6" s="43">
        <f>SANANTONIO!AH18</f>
        <v>0</v>
      </c>
      <c r="J6" s="43">
        <f t="shared" si="0"/>
        <v>5989</v>
      </c>
    </row>
    <row r="7" spans="1:10" x14ac:dyDescent="0.25">
      <c r="A7" s="46" t="s">
        <v>27</v>
      </c>
      <c r="B7" s="43">
        <f>AUTOMERCADO!AH19</f>
        <v>14008.320000000002</v>
      </c>
      <c r="C7" s="43">
        <f>MODELO!AH19</f>
        <v>4787.2</v>
      </c>
      <c r="D7" s="43">
        <f>EXQUISITECES!AH19</f>
        <v>2416.6400000000003</v>
      </c>
      <c r="E7" s="43">
        <f>HOYADA!AH19</f>
        <v>2984.96</v>
      </c>
      <c r="F7" s="43">
        <f>FARMASTOP!AH19</f>
        <v>732.16</v>
      </c>
      <c r="G7" s="43">
        <f>BOCAS!AH19</f>
        <v>204.8</v>
      </c>
      <c r="H7" s="43">
        <f>LAGUNETICA!AH19</f>
        <v>5529.6</v>
      </c>
      <c r="I7" s="43">
        <f>SANANTONIO!AH19</f>
        <v>0</v>
      </c>
      <c r="J7" s="43">
        <f t="shared" si="0"/>
        <v>30663.68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3760</v>
      </c>
      <c r="C10" s="43">
        <f>MODELO!AH22</f>
        <v>2067</v>
      </c>
      <c r="D10" s="43">
        <f>EXQUISITECES!AH22</f>
        <v>568</v>
      </c>
      <c r="E10" s="43">
        <f>HOYADA!AH22</f>
        <v>589</v>
      </c>
      <c r="F10" s="43">
        <f>FARMASTOP!AH22</f>
        <v>186</v>
      </c>
      <c r="G10" s="43">
        <f>BOCAS!AH22</f>
        <v>845</v>
      </c>
      <c r="H10" s="43">
        <f>LAGUNETICA!AH22</f>
        <v>1193</v>
      </c>
      <c r="I10" s="43">
        <f>SANANTONIO!AH22</f>
        <v>0</v>
      </c>
      <c r="J10" s="43">
        <f t="shared" si="0"/>
        <v>9208</v>
      </c>
    </row>
    <row r="11" spans="1:10" x14ac:dyDescent="0.25">
      <c r="A11" s="48" t="s">
        <v>26</v>
      </c>
      <c r="B11" s="43">
        <f>AUTOMERCADO!AH23</f>
        <v>19281.920000000002</v>
      </c>
      <c r="C11" s="43">
        <f>MODELO!AH23</f>
        <v>10617</v>
      </c>
      <c r="D11" s="43">
        <f>EXQUISITECES!AH23</f>
        <v>2911.04</v>
      </c>
      <c r="E11" s="43">
        <f>HOYADA!AH23</f>
        <v>3015.8600000000006</v>
      </c>
      <c r="F11" s="43">
        <f>FARMASTOP!AH23</f>
        <v>953.61</v>
      </c>
      <c r="G11" s="43">
        <f>BOCAS!AH23</f>
        <v>4350.55</v>
      </c>
      <c r="H11" s="43">
        <f>LAGUNETICA!AH23</f>
        <v>6111.5500000000011</v>
      </c>
      <c r="I11" s="43">
        <f>SANANTONIO!AH23</f>
        <v>0</v>
      </c>
      <c r="J11" s="43">
        <f t="shared" si="0"/>
        <v>47241.530000000006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50</v>
      </c>
      <c r="I14" s="43">
        <f>SANANTONIO!AH26</f>
        <v>0</v>
      </c>
      <c r="J14" s="43">
        <f t="shared" si="0"/>
        <v>50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274.5</v>
      </c>
      <c r="I15" s="43">
        <f>SANANTONIO!AH27</f>
        <v>0</v>
      </c>
      <c r="J15" s="43">
        <f t="shared" si="0"/>
        <v>274.5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50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274.5</v>
      </c>
      <c r="I19" s="43">
        <f>SANANTONIO!AH31</f>
        <v>0</v>
      </c>
      <c r="J19" s="43">
        <f t="shared" si="0"/>
        <v>274.5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12</v>
      </c>
      <c r="H20" s="43">
        <f>LAGUNETICA!AH32</f>
        <v>0</v>
      </c>
      <c r="I20" s="43">
        <f>SANANTONIO!AH32</f>
        <v>0</v>
      </c>
      <c r="J20" s="43">
        <f t="shared" si="0"/>
        <v>12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61.800000000000004</v>
      </c>
      <c r="H21" s="43">
        <f>LAGUNETICA!AH33</f>
        <v>0</v>
      </c>
      <c r="I21" s="43">
        <f>SANANTONIO!AH33</f>
        <v>0</v>
      </c>
      <c r="J21" s="43">
        <f t="shared" si="0"/>
        <v>61.800000000000004</v>
      </c>
    </row>
    <row r="22" spans="1:10" x14ac:dyDescent="0.25">
      <c r="A22" s="46" t="s">
        <v>36</v>
      </c>
      <c r="B22" s="43">
        <f>AUTOMERCADO!AH34</f>
        <v>180.43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180.43</v>
      </c>
    </row>
    <row r="23" spans="1:10" x14ac:dyDescent="0.25">
      <c r="A23" s="46" t="s">
        <v>35</v>
      </c>
      <c r="B23" s="43">
        <f>AUTOMERCADO!AH35</f>
        <v>923.80160000000012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923.80160000000012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180.43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12</v>
      </c>
      <c r="H26" s="43">
        <f>LAGUNETICA!AH38</f>
        <v>0</v>
      </c>
      <c r="I26" s="43">
        <f>SANANTONIO!AH38</f>
        <v>0</v>
      </c>
      <c r="J26" s="43">
        <f t="shared" si="0"/>
        <v>192.43</v>
      </c>
    </row>
    <row r="27" spans="1:10" x14ac:dyDescent="0.25">
      <c r="A27" s="48" t="s">
        <v>42</v>
      </c>
      <c r="B27" s="43">
        <f>AUTOMERCADO!AH39</f>
        <v>923.80160000000012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61.800000000000004</v>
      </c>
      <c r="H27" s="43">
        <f>LAGUNETICA!AH39</f>
        <v>0</v>
      </c>
      <c r="I27" s="43">
        <f>SANANTONIO!AH39</f>
        <v>0</v>
      </c>
      <c r="J27" s="43">
        <f t="shared" si="0"/>
        <v>985.60160000000008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13.62</v>
      </c>
      <c r="D28" s="43">
        <f>EXQUISITECES!AH40</f>
        <v>0</v>
      </c>
      <c r="E28" s="43">
        <f>HOYADA!AH40</f>
        <v>13.89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27.509999999999998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70.143000000000001</v>
      </c>
      <c r="D29" s="43">
        <f>EXQUISITECES!AH41</f>
        <v>0</v>
      </c>
      <c r="E29" s="43">
        <f>HOYADA!AH41</f>
        <v>71.533500000000004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141.6765</v>
      </c>
    </row>
    <row r="30" spans="1:10" x14ac:dyDescent="0.25">
      <c r="A30" s="46" t="s">
        <v>45</v>
      </c>
      <c r="B30" s="43">
        <f>AUTOMERCADO!AH42</f>
        <v>5.5</v>
      </c>
      <c r="C30" s="43">
        <f>MODELO!AH42</f>
        <v>0</v>
      </c>
      <c r="D30" s="43">
        <f>EXQUISITECES!AH42</f>
        <v>0</v>
      </c>
      <c r="E30" s="43">
        <f>HOYADA!AH42</f>
        <v>15.6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21.1</v>
      </c>
    </row>
    <row r="31" spans="1:10" x14ac:dyDescent="0.25">
      <c r="A31" s="46" t="s">
        <v>44</v>
      </c>
      <c r="B31" s="43">
        <f>AUTOMERCADO!AH43</f>
        <v>28.16</v>
      </c>
      <c r="C31" s="43">
        <f>MODELO!AH43</f>
        <v>0</v>
      </c>
      <c r="D31" s="43">
        <f>EXQUISITECES!AH43</f>
        <v>0</v>
      </c>
      <c r="E31" s="43">
        <f>HOYADA!AH43</f>
        <v>79.872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108.032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5.5</v>
      </c>
      <c r="C34" s="43">
        <f>MODELO!AH46</f>
        <v>13.62</v>
      </c>
      <c r="D34" s="43">
        <f>EXQUISITECES!AH46</f>
        <v>0</v>
      </c>
      <c r="E34" s="43">
        <f>HOYADA!AH46</f>
        <v>29.490000000000002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48.61</v>
      </c>
    </row>
    <row r="35" spans="1:10" x14ac:dyDescent="0.25">
      <c r="A35" s="48" t="s">
        <v>48</v>
      </c>
      <c r="B35" s="43">
        <f>AUTOMERCADO!AH47</f>
        <v>28.16</v>
      </c>
      <c r="C35" s="43">
        <f>MODELO!AH47</f>
        <v>70.143000000000001</v>
      </c>
      <c r="D35" s="43">
        <f>EXQUISITECES!AH47</f>
        <v>0</v>
      </c>
      <c r="E35" s="43">
        <f>HOYADA!AH47</f>
        <v>151.40550000000002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249.70850000000002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25456.210000000003</v>
      </c>
      <c r="C37" s="43">
        <f>MODELO!AH49</f>
        <v>10224.460000000001</v>
      </c>
      <c r="D37" s="43">
        <f>EXQUISITECES!AH49</f>
        <v>3113.59</v>
      </c>
      <c r="E37" s="43">
        <f>HOYADA!AH49</f>
        <v>5682.34</v>
      </c>
      <c r="F37" s="43">
        <f>FARMASTOP!AH49</f>
        <v>1073.29</v>
      </c>
      <c r="G37" s="43">
        <f>BOCAS!AH49</f>
        <v>2204.73</v>
      </c>
      <c r="H37" s="43">
        <f>LAGUNETICA!AH49</f>
        <v>3962.8400000000006</v>
      </c>
      <c r="I37" s="43">
        <f>SANANTONIO!AH49</f>
        <v>0</v>
      </c>
      <c r="J37" s="43">
        <f t="shared" si="0"/>
        <v>51717.460000000014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109.33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109.33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2489.15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2979.92</v>
      </c>
      <c r="I40" s="43">
        <f>SANANTONIO!AH52</f>
        <v>0</v>
      </c>
      <c r="J40" s="43">
        <f t="shared" si="0"/>
        <v>5469.07</v>
      </c>
    </row>
    <row r="41" spans="1:10" x14ac:dyDescent="0.25">
      <c r="A41" s="74" t="s">
        <v>18</v>
      </c>
      <c r="B41" s="43">
        <f>AUTOMERCADO!AH53</f>
        <v>2593.3500000000004</v>
      </c>
      <c r="C41" s="43">
        <f>MODELO!AH53</f>
        <v>2603.3500000000004</v>
      </c>
      <c r="D41" s="43">
        <f>EXQUISITECES!AH53</f>
        <v>401.14</v>
      </c>
      <c r="E41" s="43">
        <f>HOYADA!AH53</f>
        <v>1577.07</v>
      </c>
      <c r="F41" s="43">
        <f>FARMASTOP!AH53</f>
        <v>276.64</v>
      </c>
      <c r="G41" s="43">
        <f>BOCAS!AH53</f>
        <v>284.2</v>
      </c>
      <c r="H41" s="43">
        <f>LAGUNETICA!AH53</f>
        <v>1027.92</v>
      </c>
      <c r="I41" s="43">
        <f>SANANTONIO!AH53</f>
        <v>0</v>
      </c>
      <c r="J41" s="43">
        <f t="shared" si="0"/>
        <v>8763.6700000000019</v>
      </c>
    </row>
    <row r="42" spans="1:10" x14ac:dyDescent="0.25">
      <c r="A42" s="74" t="s">
        <v>114</v>
      </c>
      <c r="B42" s="43">
        <f>AUTOMERCADO!AH54</f>
        <v>434.15999999999997</v>
      </c>
      <c r="C42" s="43">
        <f>MODELO!AH54</f>
        <v>42.92</v>
      </c>
      <c r="D42" s="43">
        <f>EXQUISITECES!AH54</f>
        <v>0</v>
      </c>
      <c r="E42" s="43">
        <f>HOYADA!AH54</f>
        <v>0</v>
      </c>
      <c r="F42" s="43">
        <f>FARMASTOP!AH54</f>
        <v>24.99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502.07</v>
      </c>
    </row>
    <row r="43" spans="1:10" x14ac:dyDescent="0.25">
      <c r="A43" s="74" t="s">
        <v>52</v>
      </c>
      <c r="B43" s="43">
        <f>AUTOMERCADO!AH55</f>
        <v>1967.9699999999998</v>
      </c>
      <c r="C43" s="43">
        <f>MODELO!AH55</f>
        <v>509.18000000000006</v>
      </c>
      <c r="D43" s="43">
        <f>EXQUISITECES!AH55</f>
        <v>212.48000000000002</v>
      </c>
      <c r="E43" s="43">
        <f>HOYADA!AH55</f>
        <v>44.18</v>
      </c>
      <c r="F43" s="43">
        <f>FARMASTOP!AH55</f>
        <v>124.7</v>
      </c>
      <c r="G43" s="43">
        <f>BOCAS!AH55</f>
        <v>221.86</v>
      </c>
      <c r="H43" s="43">
        <f>LAGUNETICA!AH55</f>
        <v>52.95</v>
      </c>
      <c r="I43" s="43">
        <f>SANANTONIO!AH55</f>
        <v>0</v>
      </c>
      <c r="J43" s="43">
        <f t="shared" si="0"/>
        <v>3133.3199999999993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80.400000000000006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80.400000000000006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118.77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118.77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64.09</v>
      </c>
      <c r="I47" s="43">
        <f>SANANTONIO!AH59</f>
        <v>0</v>
      </c>
      <c r="J47" s="43">
        <f t="shared" si="0"/>
        <v>64.09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79.36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79.36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51264.571599999988</v>
      </c>
      <c r="C52" s="75">
        <f>MODELO!AH64</f>
        <v>28337.203000000005</v>
      </c>
      <c r="D52" s="75">
        <f>EXQUISITECES!AH64</f>
        <v>7031.25</v>
      </c>
      <c r="E52" s="75">
        <f>HOYADA!AH64</f>
        <v>12591.3555</v>
      </c>
      <c r="F52" s="75">
        <f>FARMASTOP!AH64</f>
        <v>2559.59</v>
      </c>
      <c r="G52" s="75">
        <f>BOCAS!AH64</f>
        <v>7208.1399999999994</v>
      </c>
      <c r="H52" s="75">
        <f>LAGUNETICA!AH64</f>
        <v>15554.769999999997</v>
      </c>
      <c r="I52" s="75">
        <f>SANANTONIO!AH64</f>
        <v>0</v>
      </c>
      <c r="J52" s="75">
        <f t="shared" si="0"/>
        <v>124546.88009999998</v>
      </c>
    </row>
    <row r="53" spans="1:10" x14ac:dyDescent="0.25">
      <c r="A53" s="56" t="s">
        <v>3</v>
      </c>
      <c r="B53" s="43">
        <f>B2</f>
        <v>50981.199999999983</v>
      </c>
      <c r="C53" s="43">
        <f t="shared" ref="C53:I53" si="1">C2</f>
        <v>28318.610000000004</v>
      </c>
      <c r="D53" s="43">
        <f t="shared" si="1"/>
        <v>6954.6599999999989</v>
      </c>
      <c r="E53" s="43">
        <f t="shared" si="1"/>
        <v>12589.53</v>
      </c>
      <c r="F53" s="43">
        <f t="shared" si="1"/>
        <v>2609.4499999999998</v>
      </c>
      <c r="G53" s="43">
        <f t="shared" si="1"/>
        <v>7026.2100000000009</v>
      </c>
      <c r="H53" s="43">
        <f t="shared" si="1"/>
        <v>15536.859999999999</v>
      </c>
      <c r="I53" s="43">
        <f t="shared" si="1"/>
        <v>0</v>
      </c>
      <c r="J53" s="43">
        <f>J2</f>
        <v>124016.51999999999</v>
      </c>
    </row>
    <row r="54" spans="1:10" x14ac:dyDescent="0.25">
      <c r="A54" s="58" t="s">
        <v>95</v>
      </c>
      <c r="B54" s="43">
        <f>+B52-B53</f>
        <v>283.37160000000586</v>
      </c>
      <c r="C54" s="43">
        <f t="shared" ref="C54:I54" si="2">+C52-C53</f>
        <v>18.593000000000757</v>
      </c>
      <c r="D54" s="43">
        <f t="shared" si="2"/>
        <v>76.590000000001055</v>
      </c>
      <c r="E54" s="43">
        <f t="shared" si="2"/>
        <v>1.8254999999990105</v>
      </c>
      <c r="F54" s="43">
        <f t="shared" si="2"/>
        <v>-49.859999999999673</v>
      </c>
      <c r="G54" s="43">
        <f t="shared" si="2"/>
        <v>181.92999999999847</v>
      </c>
      <c r="H54" s="43">
        <f t="shared" si="2"/>
        <v>17.909999999998035</v>
      </c>
      <c r="I54" s="43">
        <f t="shared" si="2"/>
        <v>0</v>
      </c>
      <c r="J54" s="43">
        <f>+J52-J53</f>
        <v>530.36009999999078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J56" activePane="bottomRight" state="frozen"/>
      <selection pane="topRight" activeCell="B1" sqref="B1"/>
      <selection pane="bottomLeft" activeCell="A5" sqref="A5"/>
      <selection pane="bottomRight" activeCell="L71" sqref="L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69</v>
      </c>
      <c r="I11" s="5" t="s">
        <v>54</v>
      </c>
      <c r="J11" s="5" t="s">
        <v>55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993.45</v>
      </c>
      <c r="C12" s="26">
        <v>3641.64</v>
      </c>
      <c r="D12" s="26">
        <v>2621.8</v>
      </c>
      <c r="E12" s="26">
        <v>2367.69</v>
      </c>
      <c r="F12" s="26">
        <v>3523.6</v>
      </c>
      <c r="G12" s="26">
        <v>2333.21</v>
      </c>
      <c r="H12" s="26">
        <v>706.58</v>
      </c>
      <c r="I12" s="26">
        <v>4189.3900000000003</v>
      </c>
      <c r="J12" s="26">
        <v>6414.91</v>
      </c>
      <c r="K12" s="26">
        <v>6350.93</v>
      </c>
      <c r="L12" s="26">
        <v>6362.6</v>
      </c>
      <c r="M12" s="26">
        <v>1301.77</v>
      </c>
      <c r="N12" s="26">
        <v>4596.66</v>
      </c>
      <c r="O12" s="26">
        <v>2235.52</v>
      </c>
      <c r="P12" s="26">
        <v>1690.84</v>
      </c>
      <c r="Q12" s="26">
        <v>412.56</v>
      </c>
      <c r="R12" s="26">
        <v>249.59</v>
      </c>
      <c r="S12" s="26">
        <v>988.46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50981.199999999983</v>
      </c>
      <c r="AI12" s="26">
        <v>50415.35</v>
      </c>
      <c r="AJ12" s="69">
        <f>+AI12-AH12</f>
        <v>-565.84999999998399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113</v>
      </c>
      <c r="D15" s="23"/>
      <c r="E15" s="23"/>
      <c r="F15" s="23"/>
      <c r="G15" s="23">
        <v>25.5</v>
      </c>
      <c r="H15" s="23">
        <v>5</v>
      </c>
      <c r="I15" s="23"/>
      <c r="J15" s="23"/>
      <c r="K15" s="23">
        <v>148.5</v>
      </c>
      <c r="L15" s="23"/>
      <c r="M15" s="23"/>
      <c r="N15" s="23"/>
      <c r="O15" s="23">
        <v>153</v>
      </c>
      <c r="P15" s="23">
        <v>6</v>
      </c>
      <c r="Q15" s="23">
        <v>5.5</v>
      </c>
      <c r="R15" s="23">
        <v>28.5</v>
      </c>
      <c r="S15" s="23">
        <v>94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121</v>
      </c>
      <c r="J16" s="31">
        <v>155</v>
      </c>
      <c r="K16" s="31">
        <v>216</v>
      </c>
      <c r="L16" s="31">
        <v>251</v>
      </c>
      <c r="M16" s="31">
        <v>95</v>
      </c>
      <c r="N16" s="31">
        <v>156</v>
      </c>
      <c r="O16" s="31"/>
      <c r="P16" s="31"/>
      <c r="Q16" s="31"/>
      <c r="R16" s="31"/>
      <c r="S16" s="31">
        <v>30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1024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623.15000000000009</v>
      </c>
      <c r="J17" s="22">
        <f t="shared" si="2"/>
        <v>798.25</v>
      </c>
      <c r="K17" s="22">
        <f t="shared" si="2"/>
        <v>1112.4000000000001</v>
      </c>
      <c r="L17" s="22">
        <f t="shared" si="2"/>
        <v>1292.6500000000001</v>
      </c>
      <c r="M17" s="22">
        <f t="shared" ref="M17:R17" si="3">M16*$B$8</f>
        <v>489.25000000000006</v>
      </c>
      <c r="N17" s="22">
        <f t="shared" si="3"/>
        <v>803.40000000000009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154.5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5273.6</v>
      </c>
    </row>
    <row r="18" spans="1:36" s="32" customFormat="1" x14ac:dyDescent="0.25">
      <c r="A18" s="30" t="s">
        <v>23</v>
      </c>
      <c r="B18" s="33"/>
      <c r="C18" s="33">
        <v>356</v>
      </c>
      <c r="D18" s="33">
        <v>194</v>
      </c>
      <c r="E18" s="33">
        <v>160</v>
      </c>
      <c r="F18" s="33">
        <v>291</v>
      </c>
      <c r="G18" s="33">
        <v>164</v>
      </c>
      <c r="H18" s="33"/>
      <c r="I18" s="33">
        <v>183</v>
      </c>
      <c r="J18" s="33">
        <v>403</v>
      </c>
      <c r="K18" s="33">
        <v>438</v>
      </c>
      <c r="L18" s="33">
        <v>285</v>
      </c>
      <c r="M18" s="33">
        <v>60</v>
      </c>
      <c r="N18" s="33">
        <v>165</v>
      </c>
      <c r="O18" s="33"/>
      <c r="P18" s="33"/>
      <c r="Q18" s="33"/>
      <c r="R18" s="33"/>
      <c r="S18" s="33">
        <v>37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2736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1822.72</v>
      </c>
      <c r="D19" s="22">
        <f t="shared" si="5"/>
        <v>993.28</v>
      </c>
      <c r="E19" s="22">
        <f t="shared" si="5"/>
        <v>819.2</v>
      </c>
      <c r="F19" s="22">
        <f t="shared" si="5"/>
        <v>1489.92</v>
      </c>
      <c r="G19" s="22">
        <f t="shared" si="5"/>
        <v>839.68000000000006</v>
      </c>
      <c r="H19" s="22">
        <f t="shared" si="5"/>
        <v>0</v>
      </c>
      <c r="I19" s="22">
        <f t="shared" si="5"/>
        <v>936.96</v>
      </c>
      <c r="J19" s="22">
        <f t="shared" si="5"/>
        <v>2063.36</v>
      </c>
      <c r="K19" s="22">
        <f t="shared" si="5"/>
        <v>2242.56</v>
      </c>
      <c r="L19" s="22">
        <f t="shared" si="5"/>
        <v>1459.2</v>
      </c>
      <c r="M19" s="22">
        <f t="shared" ref="M19:R19" si="6">M18*$B$9</f>
        <v>307.2</v>
      </c>
      <c r="N19" s="22">
        <f t="shared" si="6"/>
        <v>844.80000000000007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189.44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14008.320000000002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356</v>
      </c>
      <c r="D22" s="20">
        <f t="shared" si="11"/>
        <v>194</v>
      </c>
      <c r="E22" s="20">
        <f t="shared" si="11"/>
        <v>160</v>
      </c>
      <c r="F22" s="20">
        <f t="shared" si="11"/>
        <v>291</v>
      </c>
      <c r="G22" s="20">
        <f t="shared" si="11"/>
        <v>164</v>
      </c>
      <c r="H22" s="20">
        <f t="shared" si="11"/>
        <v>0</v>
      </c>
      <c r="I22" s="20">
        <f t="shared" si="11"/>
        <v>304</v>
      </c>
      <c r="J22" s="20">
        <f t="shared" si="11"/>
        <v>558</v>
      </c>
      <c r="K22" s="20">
        <f t="shared" si="11"/>
        <v>654</v>
      </c>
      <c r="L22" s="20">
        <f t="shared" si="11"/>
        <v>536</v>
      </c>
      <c r="M22" s="20">
        <f t="shared" ref="M22:S22" si="12">+M16+M18+M20</f>
        <v>155</v>
      </c>
      <c r="N22" s="20">
        <f t="shared" si="12"/>
        <v>321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67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3760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1822.72</v>
      </c>
      <c r="D23" s="19">
        <f t="shared" si="14"/>
        <v>993.28</v>
      </c>
      <c r="E23" s="19">
        <f t="shared" si="14"/>
        <v>819.2</v>
      </c>
      <c r="F23" s="19">
        <f t="shared" si="14"/>
        <v>1489.92</v>
      </c>
      <c r="G23" s="19">
        <f t="shared" si="14"/>
        <v>839.68000000000006</v>
      </c>
      <c r="H23" s="19">
        <f t="shared" si="14"/>
        <v>0</v>
      </c>
      <c r="I23" s="19">
        <f t="shared" si="14"/>
        <v>1560.1100000000001</v>
      </c>
      <c r="J23" s="19">
        <f t="shared" si="14"/>
        <v>2861.61</v>
      </c>
      <c r="K23" s="19">
        <f t="shared" si="14"/>
        <v>3354.96</v>
      </c>
      <c r="L23" s="19">
        <f t="shared" si="14"/>
        <v>2751.8500000000004</v>
      </c>
      <c r="M23" s="19">
        <f t="shared" ref="M23:S23" si="15">+M17+M19+M21</f>
        <v>796.45</v>
      </c>
      <c r="N23" s="19">
        <f t="shared" si="15"/>
        <v>1648.2000000000003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343.94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19281.920000000002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>
        <v>35.36</v>
      </c>
      <c r="C34" s="38"/>
      <c r="D34" s="38">
        <v>66.5</v>
      </c>
      <c r="E34" s="38"/>
      <c r="F34" s="38"/>
      <c r="G34" s="38"/>
      <c r="H34" s="38"/>
      <c r="I34" s="38">
        <v>58.74</v>
      </c>
      <c r="J34" s="38"/>
      <c r="K34" s="38"/>
      <c r="L34" s="38">
        <v>19.829999999999998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180.43</v>
      </c>
    </row>
    <row r="35" spans="1:34" s="47" customFormat="1" x14ac:dyDescent="0.25">
      <c r="A35" s="46" t="s">
        <v>35</v>
      </c>
      <c r="B35" s="22">
        <f>B34*$B$9</f>
        <v>181.04320000000001</v>
      </c>
      <c r="C35" s="22">
        <f t="shared" ref="C35:L35" si="33">C34*$B$9</f>
        <v>0</v>
      </c>
      <c r="D35" s="22">
        <f t="shared" si="33"/>
        <v>340.48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300.74880000000002</v>
      </c>
      <c r="J35" s="22">
        <f t="shared" si="33"/>
        <v>0</v>
      </c>
      <c r="K35" s="22">
        <f t="shared" si="33"/>
        <v>0</v>
      </c>
      <c r="L35" s="22">
        <f t="shared" si="33"/>
        <v>101.52959999999999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923.80160000000012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35.36</v>
      </c>
      <c r="C38" s="20">
        <f t="shared" ref="C38:L38" si="39">+C32+C34+C36</f>
        <v>0</v>
      </c>
      <c r="D38" s="20">
        <f t="shared" si="39"/>
        <v>66.5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58.74</v>
      </c>
      <c r="J38" s="20">
        <f t="shared" si="39"/>
        <v>0</v>
      </c>
      <c r="K38" s="20">
        <f t="shared" si="39"/>
        <v>0</v>
      </c>
      <c r="L38" s="20">
        <f t="shared" si="39"/>
        <v>19.829999999999998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180.43</v>
      </c>
    </row>
    <row r="39" spans="1:34" s="47" customFormat="1" x14ac:dyDescent="0.25">
      <c r="A39" s="48" t="s">
        <v>42</v>
      </c>
      <c r="B39" s="19">
        <f>+B33+B35+B37</f>
        <v>181.04320000000001</v>
      </c>
      <c r="C39" s="19">
        <f t="shared" ref="C39:L39" si="42">+C33+C35+C37</f>
        <v>0</v>
      </c>
      <c r="D39" s="19">
        <f t="shared" si="42"/>
        <v>340.48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300.74880000000002</v>
      </c>
      <c r="J39" s="19">
        <f t="shared" si="42"/>
        <v>0</v>
      </c>
      <c r="K39" s="19">
        <f t="shared" si="42"/>
        <v>0</v>
      </c>
      <c r="L39" s="19">
        <f t="shared" si="42"/>
        <v>101.52959999999999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923.80160000000012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>
        <v>5.5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5.5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28.16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28.16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5.5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28.16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28.16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546.78</v>
      </c>
      <c r="C49" s="44">
        <v>1000.17</v>
      </c>
      <c r="D49" s="44">
        <v>1036.9000000000001</v>
      </c>
      <c r="E49" s="44">
        <v>1471.63</v>
      </c>
      <c r="F49" s="44">
        <v>1831.34</v>
      </c>
      <c r="G49" s="44">
        <v>1170.19</v>
      </c>
      <c r="H49" s="44">
        <v>701.92</v>
      </c>
      <c r="I49" s="44">
        <v>1780.86</v>
      </c>
      <c r="J49" s="44">
        <v>2741.2</v>
      </c>
      <c r="K49" s="44">
        <v>2460.61</v>
      </c>
      <c r="L49" s="44">
        <v>3003.03</v>
      </c>
      <c r="M49" s="45">
        <v>540.54</v>
      </c>
      <c r="N49" s="45">
        <v>2711.62</v>
      </c>
      <c r="O49" s="45">
        <v>1968.35</v>
      </c>
      <c r="P49" s="45">
        <v>1449.13</v>
      </c>
      <c r="Q49" s="45">
        <v>355.77</v>
      </c>
      <c r="R49" s="45">
        <v>221.24</v>
      </c>
      <c r="S49" s="45">
        <v>464.93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25456.210000000003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24.1</v>
      </c>
      <c r="C53" s="44">
        <v>701.1</v>
      </c>
      <c r="D53" s="44">
        <v>209.75</v>
      </c>
      <c r="E53" s="44">
        <v>132.44</v>
      </c>
      <c r="F53" s="44"/>
      <c r="G53" s="44"/>
      <c r="H53" s="44"/>
      <c r="I53" s="44">
        <v>151.07</v>
      </c>
      <c r="J53" s="44">
        <v>758.61</v>
      </c>
      <c r="K53" s="44">
        <v>360.73</v>
      </c>
      <c r="L53" s="44">
        <v>209</v>
      </c>
      <c r="M53" s="45"/>
      <c r="N53" s="45"/>
      <c r="O53" s="45"/>
      <c r="P53" s="45"/>
      <c r="Q53" s="45"/>
      <c r="R53" s="45"/>
      <c r="S53" s="45">
        <v>46.55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2593.3500000000004</v>
      </c>
    </row>
    <row r="54" spans="1:34" x14ac:dyDescent="0.25">
      <c r="A54" s="17" t="s">
        <v>114</v>
      </c>
      <c r="B54" s="44">
        <v>241.54</v>
      </c>
      <c r="C54" s="44"/>
      <c r="D54" s="44">
        <v>56.87</v>
      </c>
      <c r="E54" s="44"/>
      <c r="F54" s="44"/>
      <c r="G54" s="44"/>
      <c r="H54" s="44"/>
      <c r="I54" s="44">
        <v>73.5</v>
      </c>
      <c r="J54" s="44">
        <v>58.49</v>
      </c>
      <c r="K54" s="44"/>
      <c r="L54" s="44"/>
      <c r="M54" s="45"/>
      <c r="N54" s="45"/>
      <c r="O54" s="45">
        <v>3.76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434.15999999999997</v>
      </c>
    </row>
    <row r="55" spans="1:34" x14ac:dyDescent="0.25">
      <c r="A55" s="17" t="s">
        <v>52</v>
      </c>
      <c r="B55" s="44"/>
      <c r="C55" s="44"/>
      <c r="D55" s="44">
        <v>0.68</v>
      </c>
      <c r="E55" s="44"/>
      <c r="F55" s="44">
        <v>204.26</v>
      </c>
      <c r="G55" s="44">
        <v>300.37</v>
      </c>
      <c r="H55" s="44"/>
      <c r="I55" s="44">
        <v>341.35</v>
      </c>
      <c r="J55" s="44"/>
      <c r="K55" s="44">
        <v>2.82</v>
      </c>
      <c r="L55" s="44">
        <v>402.29</v>
      </c>
      <c r="M55" s="45"/>
      <c r="N55" s="45">
        <v>273.64999999999998</v>
      </c>
      <c r="O55" s="45">
        <v>110.57</v>
      </c>
      <c r="P55" s="45">
        <v>235.59</v>
      </c>
      <c r="Q55" s="45">
        <v>51.36</v>
      </c>
      <c r="R55" s="45"/>
      <c r="S55" s="45">
        <v>45.03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1967.9699999999998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993.46320000000003</v>
      </c>
      <c r="C64" s="53">
        <f t="shared" ref="C64:AG64" si="61">+C15+C23+C31+C39+C47+C48+C49+C50+C51+C52+C53+C54+C55+C56+C57+C58+C59+C60+C61+C62+C63</f>
        <v>3636.99</v>
      </c>
      <c r="D64" s="53">
        <f t="shared" si="61"/>
        <v>2637.9599999999996</v>
      </c>
      <c r="E64" s="53">
        <f t="shared" si="61"/>
        <v>2423.27</v>
      </c>
      <c r="F64" s="53">
        <f t="shared" si="61"/>
        <v>3525.5200000000004</v>
      </c>
      <c r="G64" s="53">
        <f t="shared" si="61"/>
        <v>2335.7400000000002</v>
      </c>
      <c r="H64" s="53">
        <f t="shared" si="61"/>
        <v>706.92</v>
      </c>
      <c r="I64" s="53">
        <f t="shared" si="61"/>
        <v>4207.6388000000006</v>
      </c>
      <c r="J64" s="53">
        <f t="shared" si="61"/>
        <v>6419.9099999999989</v>
      </c>
      <c r="K64" s="53">
        <f t="shared" si="61"/>
        <v>6355.7799999999988</v>
      </c>
      <c r="L64" s="53">
        <f t="shared" si="61"/>
        <v>6467.6996000000008</v>
      </c>
      <c r="M64" s="53">
        <f t="shared" si="61"/>
        <v>1336.99</v>
      </c>
      <c r="N64" s="53">
        <f t="shared" si="61"/>
        <v>4633.4699999999993</v>
      </c>
      <c r="O64" s="53">
        <f t="shared" si="61"/>
        <v>2235.6800000000003</v>
      </c>
      <c r="P64" s="53">
        <f t="shared" si="61"/>
        <v>1690.72</v>
      </c>
      <c r="Q64" s="53">
        <f t="shared" si="61"/>
        <v>412.63</v>
      </c>
      <c r="R64" s="53">
        <f t="shared" si="61"/>
        <v>249.74</v>
      </c>
      <c r="S64" s="53">
        <f t="shared" si="61"/>
        <v>994.44999999999993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51264.571599999988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9 D</v>
      </c>
      <c r="I66" s="55" t="str">
        <f t="shared" si="62"/>
        <v>CAJA 1 N</v>
      </c>
      <c r="J66" s="55" t="str">
        <f t="shared" si="62"/>
        <v>CAJA 2 D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993.45</v>
      </c>
      <c r="C67" s="57">
        <f t="shared" ref="C67:L67" si="63">C12</f>
        <v>3641.64</v>
      </c>
      <c r="D67" s="57">
        <f t="shared" si="63"/>
        <v>2621.8</v>
      </c>
      <c r="E67" s="57">
        <f t="shared" si="63"/>
        <v>2367.69</v>
      </c>
      <c r="F67" s="57">
        <f t="shared" si="63"/>
        <v>3523.6</v>
      </c>
      <c r="G67" s="57">
        <f t="shared" si="63"/>
        <v>2333.21</v>
      </c>
      <c r="H67" s="57">
        <f t="shared" si="63"/>
        <v>706.58</v>
      </c>
      <c r="I67" s="57">
        <f t="shared" si="63"/>
        <v>4189.3900000000003</v>
      </c>
      <c r="J67" s="57">
        <f t="shared" si="63"/>
        <v>6414.91</v>
      </c>
      <c r="K67" s="57">
        <f t="shared" si="63"/>
        <v>6350.93</v>
      </c>
      <c r="L67" s="57">
        <f t="shared" si="63"/>
        <v>6362.6</v>
      </c>
      <c r="M67" s="57">
        <f t="shared" ref="M67:AG67" si="64">M12</f>
        <v>1301.77</v>
      </c>
      <c r="N67" s="57">
        <f t="shared" si="64"/>
        <v>4596.66</v>
      </c>
      <c r="O67" s="57">
        <f t="shared" si="64"/>
        <v>2235.52</v>
      </c>
      <c r="P67" s="57">
        <f t="shared" si="64"/>
        <v>1690.84</v>
      </c>
      <c r="Q67" s="57">
        <f t="shared" si="64"/>
        <v>412.56</v>
      </c>
      <c r="R67" s="57">
        <f t="shared" si="64"/>
        <v>249.59</v>
      </c>
      <c r="S67" s="57">
        <f t="shared" si="64"/>
        <v>988.46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50981.199999999983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993.45</v>
      </c>
      <c r="C69" s="59">
        <f t="shared" ref="C69:L69" si="67">+C67+C68</f>
        <v>3641.64</v>
      </c>
      <c r="D69" s="59">
        <f t="shared" si="67"/>
        <v>2621.8</v>
      </c>
      <c r="E69" s="59">
        <f t="shared" si="67"/>
        <v>2367.69</v>
      </c>
      <c r="F69" s="59">
        <f t="shared" si="67"/>
        <v>3523.6</v>
      </c>
      <c r="G69" s="59">
        <f t="shared" si="67"/>
        <v>2333.21</v>
      </c>
      <c r="H69" s="59">
        <f t="shared" si="67"/>
        <v>706.58</v>
      </c>
      <c r="I69" s="59">
        <f t="shared" si="67"/>
        <v>4189.3900000000003</v>
      </c>
      <c r="J69" s="59">
        <f t="shared" si="67"/>
        <v>6414.91</v>
      </c>
      <c r="K69" s="59">
        <f t="shared" si="67"/>
        <v>6350.93</v>
      </c>
      <c r="L69" s="59">
        <f t="shared" si="67"/>
        <v>6362.6</v>
      </c>
      <c r="M69" s="59">
        <f t="shared" ref="M69:AG69" si="68">+M67+M68</f>
        <v>1301.77</v>
      </c>
      <c r="N69" s="59">
        <f t="shared" si="68"/>
        <v>4596.66</v>
      </c>
      <c r="O69" s="59">
        <f t="shared" si="68"/>
        <v>2235.52</v>
      </c>
      <c r="P69" s="59">
        <f t="shared" si="68"/>
        <v>1690.84</v>
      </c>
      <c r="Q69" s="59">
        <f t="shared" si="68"/>
        <v>412.56</v>
      </c>
      <c r="R69" s="59">
        <f t="shared" si="68"/>
        <v>249.59</v>
      </c>
      <c r="S69" s="59">
        <f t="shared" si="68"/>
        <v>988.46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50981.199999999983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1.3199999999983447E-2</v>
      </c>
      <c r="C70" s="57">
        <f t="shared" si="69"/>
        <v>-4.6500000000000909</v>
      </c>
      <c r="D70" s="57">
        <f t="shared" si="69"/>
        <v>16.1599999999994</v>
      </c>
      <c r="E70" s="57">
        <f t="shared" si="69"/>
        <v>55.579999999999927</v>
      </c>
      <c r="F70" s="57">
        <f t="shared" si="69"/>
        <v>1.9200000000005275</v>
      </c>
      <c r="G70" s="57">
        <f t="shared" si="69"/>
        <v>2.5300000000002001</v>
      </c>
      <c r="H70" s="57">
        <f t="shared" si="69"/>
        <v>0.33999999999991815</v>
      </c>
      <c r="I70" s="57">
        <f t="shared" si="69"/>
        <v>18.248800000000301</v>
      </c>
      <c r="J70" s="57">
        <f t="shared" si="69"/>
        <v>4.9999999999990905</v>
      </c>
      <c r="K70" s="57">
        <f t="shared" si="69"/>
        <v>4.8499999999985448</v>
      </c>
      <c r="L70" s="57">
        <f t="shared" si="69"/>
        <v>105.09960000000046</v>
      </c>
      <c r="M70" s="57">
        <f t="shared" ref="M70:AG70" si="70">+M64-M69</f>
        <v>35.220000000000027</v>
      </c>
      <c r="N70" s="57">
        <f t="shared" si="70"/>
        <v>36.809999999999491</v>
      </c>
      <c r="O70" s="57">
        <f t="shared" si="70"/>
        <v>0.16000000000030923</v>
      </c>
      <c r="P70" s="57">
        <f t="shared" si="70"/>
        <v>-0.11999999999989086</v>
      </c>
      <c r="Q70" s="57">
        <f t="shared" si="70"/>
        <v>6.9999999999993179E-2</v>
      </c>
      <c r="R70" s="57">
        <f t="shared" si="70"/>
        <v>0.15000000000000568</v>
      </c>
      <c r="S70" s="57">
        <f t="shared" si="70"/>
        <v>5.9899999999998954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283.37159999999812</v>
      </c>
    </row>
    <row r="71" spans="1:34" ht="101.25" customHeight="1" x14ac:dyDescent="0.25">
      <c r="A71" s="77" t="s">
        <v>96</v>
      </c>
      <c r="B71" s="14"/>
      <c r="C71" s="14" t="s">
        <v>126</v>
      </c>
      <c r="D71" s="14" t="s">
        <v>127</v>
      </c>
      <c r="E71" s="14" t="s">
        <v>128</v>
      </c>
      <c r="F71" s="14" t="s">
        <v>129</v>
      </c>
      <c r="G71" s="14"/>
      <c r="H71" s="14"/>
      <c r="I71" s="14" t="s">
        <v>133</v>
      </c>
      <c r="J71" s="14" t="s">
        <v>134</v>
      </c>
      <c r="K71" s="14" t="s">
        <v>135</v>
      </c>
      <c r="L71" s="14" t="s">
        <v>136</v>
      </c>
      <c r="M71" s="29" t="s">
        <v>137</v>
      </c>
      <c r="N71" s="29" t="s">
        <v>138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4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2831</v>
      </c>
      <c r="C12" s="26">
        <v>1892.54</v>
      </c>
      <c r="D12" s="26">
        <v>3091.9</v>
      </c>
      <c r="E12" s="26">
        <v>3624</v>
      </c>
      <c r="F12" s="26">
        <v>386.28</v>
      </c>
      <c r="G12" s="26">
        <v>4606.3</v>
      </c>
      <c r="H12" s="26">
        <v>4709.2</v>
      </c>
      <c r="I12" s="26">
        <v>836.83</v>
      </c>
      <c r="J12" s="26">
        <v>2628.53</v>
      </c>
      <c r="K12" s="26">
        <v>959.74</v>
      </c>
      <c r="L12" s="26">
        <v>2752.29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28318.610000000004</v>
      </c>
      <c r="AI12" s="26">
        <v>28035.71</v>
      </c>
      <c r="AJ12" s="69">
        <f>+AI12-AH12</f>
        <v>-282.90000000000509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254.5</v>
      </c>
      <c r="C15" s="23">
        <v>90.5</v>
      </c>
      <c r="D15" s="23">
        <v>164</v>
      </c>
      <c r="E15" s="23">
        <v>203</v>
      </c>
      <c r="F15" s="23">
        <v>0</v>
      </c>
      <c r="G15" s="23">
        <v>235</v>
      </c>
      <c r="H15" s="23">
        <v>153</v>
      </c>
      <c r="I15" s="23">
        <v>0.5</v>
      </c>
      <c r="J15" s="23">
        <v>217</v>
      </c>
      <c r="K15" s="23">
        <v>45</v>
      </c>
      <c r="L15" s="23">
        <v>110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1472.5</v>
      </c>
    </row>
    <row r="16" spans="1:36" s="32" customFormat="1" x14ac:dyDescent="0.25">
      <c r="A16" s="30" t="s">
        <v>20</v>
      </c>
      <c r="B16" s="31">
        <v>0</v>
      </c>
      <c r="C16" s="31">
        <v>65</v>
      </c>
      <c r="D16" s="31">
        <v>0</v>
      </c>
      <c r="E16" s="31">
        <v>80</v>
      </c>
      <c r="F16" s="31">
        <v>30</v>
      </c>
      <c r="G16" s="31">
        <v>370</v>
      </c>
      <c r="H16" s="31">
        <v>265</v>
      </c>
      <c r="I16" s="31"/>
      <c r="J16" s="31">
        <v>212</v>
      </c>
      <c r="K16" s="31"/>
      <c r="L16" s="31">
        <v>110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1132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334.75</v>
      </c>
      <c r="D17" s="22">
        <f t="shared" ref="D17:AG17" si="2">D16*$B$8</f>
        <v>0</v>
      </c>
      <c r="E17" s="22">
        <f t="shared" si="2"/>
        <v>412</v>
      </c>
      <c r="F17" s="22">
        <f t="shared" si="2"/>
        <v>154.5</v>
      </c>
      <c r="G17" s="22">
        <f t="shared" si="2"/>
        <v>1905.5000000000002</v>
      </c>
      <c r="H17" s="22">
        <f t="shared" si="2"/>
        <v>1364.75</v>
      </c>
      <c r="I17" s="22">
        <f t="shared" si="2"/>
        <v>0</v>
      </c>
      <c r="J17" s="22">
        <f t="shared" si="2"/>
        <v>1091.8000000000002</v>
      </c>
      <c r="K17" s="22">
        <f t="shared" si="2"/>
        <v>0</v>
      </c>
      <c r="L17" s="22">
        <f t="shared" si="2"/>
        <v>566.5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5829.8</v>
      </c>
    </row>
    <row r="18" spans="1:36" s="32" customFormat="1" x14ac:dyDescent="0.25">
      <c r="A18" s="30" t="s">
        <v>23</v>
      </c>
      <c r="B18" s="33">
        <v>130</v>
      </c>
      <c r="C18" s="33">
        <v>45</v>
      </c>
      <c r="D18" s="33">
        <v>135</v>
      </c>
      <c r="E18" s="33">
        <v>220</v>
      </c>
      <c r="F18" s="33"/>
      <c r="G18" s="33">
        <v>49</v>
      </c>
      <c r="H18" s="33">
        <v>100</v>
      </c>
      <c r="I18" s="33">
        <v>85</v>
      </c>
      <c r="J18" s="33">
        <v>30</v>
      </c>
      <c r="K18" s="33">
        <v>57</v>
      </c>
      <c r="L18" s="33">
        <v>84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935</v>
      </c>
      <c r="AJ18" s="70"/>
    </row>
    <row r="19" spans="1:36" s="47" customFormat="1" x14ac:dyDescent="0.25">
      <c r="A19" s="46" t="s">
        <v>27</v>
      </c>
      <c r="B19" s="22">
        <f>B18*$B$9</f>
        <v>665.6</v>
      </c>
      <c r="C19" s="22">
        <f t="shared" ref="C19:AG19" si="3">C18*$B$9</f>
        <v>230.4</v>
      </c>
      <c r="D19" s="22">
        <f t="shared" si="3"/>
        <v>691.2</v>
      </c>
      <c r="E19" s="22">
        <f t="shared" si="3"/>
        <v>1126.4000000000001</v>
      </c>
      <c r="F19" s="22">
        <f t="shared" si="3"/>
        <v>0</v>
      </c>
      <c r="G19" s="22">
        <f t="shared" si="3"/>
        <v>250.88</v>
      </c>
      <c r="H19" s="22">
        <f t="shared" si="3"/>
        <v>512</v>
      </c>
      <c r="I19" s="22">
        <f t="shared" si="3"/>
        <v>435.2</v>
      </c>
      <c r="J19" s="22">
        <f t="shared" si="3"/>
        <v>153.6</v>
      </c>
      <c r="K19" s="22">
        <f t="shared" si="3"/>
        <v>291.84000000000003</v>
      </c>
      <c r="L19" s="22">
        <f t="shared" si="3"/>
        <v>430.08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4787.2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110</v>
      </c>
      <c r="D22" s="20">
        <f t="shared" si="5"/>
        <v>135</v>
      </c>
      <c r="E22" s="20">
        <f t="shared" si="5"/>
        <v>300</v>
      </c>
      <c r="F22" s="20">
        <f t="shared" si="5"/>
        <v>30</v>
      </c>
      <c r="G22" s="20">
        <f t="shared" si="5"/>
        <v>419</v>
      </c>
      <c r="H22" s="20">
        <f t="shared" si="5"/>
        <v>365</v>
      </c>
      <c r="I22" s="20">
        <f t="shared" si="5"/>
        <v>85</v>
      </c>
      <c r="J22" s="20">
        <f t="shared" si="5"/>
        <v>242</v>
      </c>
      <c r="K22" s="20">
        <f t="shared" si="5"/>
        <v>57</v>
      </c>
      <c r="L22" s="20">
        <f t="shared" si="5"/>
        <v>194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2067</v>
      </c>
    </row>
    <row r="23" spans="1:36" s="47" customFormat="1" x14ac:dyDescent="0.25">
      <c r="A23" s="48" t="s">
        <v>26</v>
      </c>
      <c r="B23" s="19">
        <f>+B17+B19+B21</f>
        <v>665.6</v>
      </c>
      <c r="C23" s="19">
        <f t="shared" si="5"/>
        <v>565.15</v>
      </c>
      <c r="D23" s="19">
        <f t="shared" si="5"/>
        <v>691.2</v>
      </c>
      <c r="E23" s="19">
        <f t="shared" si="5"/>
        <v>1538.4</v>
      </c>
      <c r="F23" s="19">
        <f t="shared" si="5"/>
        <v>154.5</v>
      </c>
      <c r="G23" s="19">
        <f t="shared" si="5"/>
        <v>2156.38</v>
      </c>
      <c r="H23" s="19">
        <f t="shared" si="5"/>
        <v>1876.75</v>
      </c>
      <c r="I23" s="19">
        <f t="shared" si="5"/>
        <v>435.2</v>
      </c>
      <c r="J23" s="19">
        <f t="shared" si="5"/>
        <v>1245.4000000000001</v>
      </c>
      <c r="K23" s="19">
        <f t="shared" si="5"/>
        <v>291.84000000000003</v>
      </c>
      <c r="L23" s="19">
        <f t="shared" si="5"/>
        <v>996.57999999999993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10617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13.62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13.62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70.143000000000001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70.143000000000001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13.62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13.62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70.143000000000001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70.143000000000001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1373.84</v>
      </c>
      <c r="C49" s="44">
        <v>1006.23</v>
      </c>
      <c r="D49" s="44">
        <v>1421.8</v>
      </c>
      <c r="E49" s="44">
        <v>1358.79</v>
      </c>
      <c r="F49" s="44">
        <v>70.62</v>
      </c>
      <c r="G49" s="44">
        <v>1852.23</v>
      </c>
      <c r="H49" s="44">
        <v>0</v>
      </c>
      <c r="I49" s="44">
        <v>293.16000000000003</v>
      </c>
      <c r="J49" s="44">
        <v>1167.44</v>
      </c>
      <c r="K49" s="44">
        <v>423.2</v>
      </c>
      <c r="L49" s="44">
        <v>1257.1500000000001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10224.460000000001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0.85</v>
      </c>
      <c r="H50" s="44"/>
      <c r="I50" s="44">
        <v>108.48</v>
      </c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109.33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15.97</v>
      </c>
      <c r="C52" s="44"/>
      <c r="D52" s="44">
        <v>507.17</v>
      </c>
      <c r="E52" s="44"/>
      <c r="F52" s="44"/>
      <c r="G52" s="44"/>
      <c r="H52" s="44">
        <v>1966.01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2489.15</v>
      </c>
    </row>
    <row r="53" spans="1:34" x14ac:dyDescent="0.25">
      <c r="A53" s="17" t="s">
        <v>18</v>
      </c>
      <c r="B53" s="44">
        <v>439.82</v>
      </c>
      <c r="C53" s="44">
        <v>217.91</v>
      </c>
      <c r="D53" s="44">
        <v>267.08999999999997</v>
      </c>
      <c r="E53" s="44">
        <v>388.85</v>
      </c>
      <c r="F53" s="44">
        <v>10</v>
      </c>
      <c r="G53" s="44">
        <v>203.26</v>
      </c>
      <c r="H53" s="44">
        <v>599.34</v>
      </c>
      <c r="I53" s="44"/>
      <c r="J53" s="44"/>
      <c r="K53" s="44">
        <v>113.01</v>
      </c>
      <c r="L53" s="44">
        <v>364.07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2603.3500000000004</v>
      </c>
    </row>
    <row r="54" spans="1:34" x14ac:dyDescent="0.25">
      <c r="A54" s="17" t="s">
        <v>114</v>
      </c>
      <c r="B54" s="44"/>
      <c r="C54" s="44"/>
      <c r="D54" s="44"/>
      <c r="E54" s="44">
        <v>20.260000000000002</v>
      </c>
      <c r="F54" s="44"/>
      <c r="G54" s="44"/>
      <c r="H54" s="44"/>
      <c r="I54" s="44"/>
      <c r="J54" s="44"/>
      <c r="K54" s="44"/>
      <c r="L54" s="44">
        <v>22.66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42.92</v>
      </c>
    </row>
    <row r="55" spans="1:34" x14ac:dyDescent="0.25">
      <c r="A55" s="17" t="s">
        <v>52</v>
      </c>
      <c r="B55" s="44">
        <v>75.13</v>
      </c>
      <c r="C55" s="44">
        <v>11.79</v>
      </c>
      <c r="D55" s="44">
        <v>41.13</v>
      </c>
      <c r="E55" s="44">
        <v>120.51</v>
      </c>
      <c r="F55" s="44">
        <v>152.06</v>
      </c>
      <c r="G55" s="44">
        <v>17.66</v>
      </c>
      <c r="H55" s="44"/>
      <c r="I55" s="44"/>
      <c r="J55" s="44"/>
      <c r="K55" s="44">
        <v>90.9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509.18000000000006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>
        <v>80.400000000000006</v>
      </c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80.400000000000006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>
        <v>118.77</v>
      </c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118.77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2824.86</v>
      </c>
      <c r="C64" s="53">
        <f t="shared" ref="C64:AG64" si="21">+C15+C23+C31+C39+C47+C48+C49+C50+C51+C52+C53+C54+C55+C56+C57+C58+C59+C60+C61+C62+C63</f>
        <v>1891.5800000000002</v>
      </c>
      <c r="D64" s="53">
        <f t="shared" si="21"/>
        <v>3092.3900000000003</v>
      </c>
      <c r="E64" s="53">
        <f t="shared" si="21"/>
        <v>3629.8100000000004</v>
      </c>
      <c r="F64" s="53">
        <f t="shared" si="21"/>
        <v>387.18</v>
      </c>
      <c r="G64" s="53">
        <f t="shared" si="21"/>
        <v>4615.9230000000007</v>
      </c>
      <c r="H64" s="53">
        <f t="shared" si="21"/>
        <v>4713.8700000000008</v>
      </c>
      <c r="I64" s="53">
        <f t="shared" si="21"/>
        <v>837.34</v>
      </c>
      <c r="J64" s="53">
        <f t="shared" si="21"/>
        <v>2629.84</v>
      </c>
      <c r="K64" s="53">
        <f t="shared" si="21"/>
        <v>963.94999999999993</v>
      </c>
      <c r="L64" s="53">
        <f t="shared" si="21"/>
        <v>2750.46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28337.203000000005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2831</v>
      </c>
      <c r="C67" s="57">
        <f t="shared" ref="C67:L67" si="23">C12</f>
        <v>1892.54</v>
      </c>
      <c r="D67" s="57">
        <f t="shared" si="23"/>
        <v>3091.9</v>
      </c>
      <c r="E67" s="57">
        <f t="shared" si="23"/>
        <v>3624</v>
      </c>
      <c r="F67" s="57">
        <f t="shared" si="23"/>
        <v>386.28</v>
      </c>
      <c r="G67" s="57">
        <f t="shared" si="23"/>
        <v>4606.3</v>
      </c>
      <c r="H67" s="57">
        <f t="shared" si="23"/>
        <v>4709.2</v>
      </c>
      <c r="I67" s="57">
        <f t="shared" si="23"/>
        <v>836.83</v>
      </c>
      <c r="J67" s="57">
        <f t="shared" si="23"/>
        <v>2628.53</v>
      </c>
      <c r="K67" s="57">
        <f t="shared" si="23"/>
        <v>959.74</v>
      </c>
      <c r="L67" s="57">
        <f t="shared" si="23"/>
        <v>2752.29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28318.610000000004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2831</v>
      </c>
      <c r="C69" s="59">
        <f t="shared" ref="C69:AG69" si="25">+C67+C68</f>
        <v>1892.54</v>
      </c>
      <c r="D69" s="59">
        <f t="shared" si="25"/>
        <v>3091.9</v>
      </c>
      <c r="E69" s="59">
        <f t="shared" si="25"/>
        <v>3624</v>
      </c>
      <c r="F69" s="59">
        <f t="shared" si="25"/>
        <v>386.28</v>
      </c>
      <c r="G69" s="59">
        <f t="shared" si="25"/>
        <v>4606.3</v>
      </c>
      <c r="H69" s="59">
        <f t="shared" si="25"/>
        <v>4709.2</v>
      </c>
      <c r="I69" s="59">
        <f t="shared" si="25"/>
        <v>836.83</v>
      </c>
      <c r="J69" s="59">
        <f t="shared" si="25"/>
        <v>2628.53</v>
      </c>
      <c r="K69" s="59">
        <f t="shared" si="25"/>
        <v>959.74</v>
      </c>
      <c r="L69" s="59">
        <f t="shared" si="25"/>
        <v>2752.29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28318.610000000004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-6.1399999999998727</v>
      </c>
      <c r="C70" s="57">
        <f t="shared" si="26"/>
        <v>-0.95999999999980901</v>
      </c>
      <c r="D70" s="57">
        <f t="shared" si="26"/>
        <v>0.49000000000023647</v>
      </c>
      <c r="E70" s="57">
        <f t="shared" si="26"/>
        <v>5.8100000000004002</v>
      </c>
      <c r="F70" s="57">
        <f t="shared" si="26"/>
        <v>0.90000000000003411</v>
      </c>
      <c r="G70" s="57">
        <f t="shared" si="26"/>
        <v>9.623000000000502</v>
      </c>
      <c r="H70" s="57">
        <f t="shared" si="26"/>
        <v>4.6700000000009823</v>
      </c>
      <c r="I70" s="57">
        <f t="shared" si="26"/>
        <v>0.50999999999999091</v>
      </c>
      <c r="J70" s="57">
        <f t="shared" si="26"/>
        <v>1.3099999999999454</v>
      </c>
      <c r="K70" s="57">
        <f t="shared" si="26"/>
        <v>4.2099999999999227</v>
      </c>
      <c r="L70" s="57">
        <f t="shared" si="26"/>
        <v>-1.8299999999999272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18.593000000002405</v>
      </c>
    </row>
    <row r="71" spans="1:34" ht="112.5" customHeight="1" x14ac:dyDescent="0.25">
      <c r="A71" s="77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32" activePane="bottomRight" state="frozen"/>
      <selection pane="topRight" activeCell="B1" sqref="B1"/>
      <selection pane="bottomLeft" activeCell="A5" sqref="A5"/>
      <selection pane="bottomRight" activeCell="AJ52" sqref="AJ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1982.68</v>
      </c>
      <c r="C12" s="26">
        <v>1929.97</v>
      </c>
      <c r="D12" s="26">
        <v>2178.98</v>
      </c>
      <c r="E12" s="26">
        <v>232.19</v>
      </c>
      <c r="F12" s="26">
        <v>244.65</v>
      </c>
      <c r="G12" s="26">
        <v>386.19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6954.6599999999989</v>
      </c>
      <c r="AI12" s="26">
        <v>6876.64</v>
      </c>
      <c r="AJ12" s="69">
        <f>+AI12-AH12</f>
        <v>-78.019999999998618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168.5</v>
      </c>
      <c r="D15" s="23">
        <v>68.5</v>
      </c>
      <c r="E15" s="23">
        <v>39</v>
      </c>
      <c r="F15" s="23">
        <v>40</v>
      </c>
      <c r="G15" s="23">
        <v>77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393</v>
      </c>
    </row>
    <row r="16" spans="1:36" s="32" customFormat="1" x14ac:dyDescent="0.25">
      <c r="A16" s="30" t="s">
        <v>20</v>
      </c>
      <c r="B16" s="31"/>
      <c r="C16" s="31">
        <v>82</v>
      </c>
      <c r="D16" s="31">
        <v>14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422.3</v>
      </c>
      <c r="D17" s="22">
        <f t="shared" ref="D17:AG17" si="2">D16*$B$8</f>
        <v>72.100000000000009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494.40000000000003</v>
      </c>
    </row>
    <row r="18" spans="1:36" s="32" customFormat="1" x14ac:dyDescent="0.25">
      <c r="A18" s="30" t="s">
        <v>23</v>
      </c>
      <c r="B18" s="33">
        <v>241</v>
      </c>
      <c r="C18" s="33">
        <v>85</v>
      </c>
      <c r="D18" s="33">
        <v>146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472</v>
      </c>
      <c r="AJ18" s="70"/>
    </row>
    <row r="19" spans="1:36" s="47" customFormat="1" x14ac:dyDescent="0.25">
      <c r="A19" s="46" t="s">
        <v>27</v>
      </c>
      <c r="B19" s="22">
        <f>B18*$B$9</f>
        <v>1233.92</v>
      </c>
      <c r="C19" s="22">
        <f t="shared" ref="C19:AG19" si="3">C18*$B$9</f>
        <v>435.2</v>
      </c>
      <c r="D19" s="22">
        <f t="shared" si="3"/>
        <v>747.52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2416.6400000000003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241</v>
      </c>
      <c r="C22" s="20">
        <f t="shared" ref="C22:AG23" si="5">+C16+C18+C20</f>
        <v>167</v>
      </c>
      <c r="D22" s="20">
        <f t="shared" si="5"/>
        <v>160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568</v>
      </c>
    </row>
    <row r="23" spans="1:36" s="47" customFormat="1" x14ac:dyDescent="0.25">
      <c r="A23" s="48" t="s">
        <v>26</v>
      </c>
      <c r="B23" s="19">
        <f>+B17+B19+B21</f>
        <v>1233.92</v>
      </c>
      <c r="C23" s="19">
        <f t="shared" si="5"/>
        <v>857.5</v>
      </c>
      <c r="D23" s="19">
        <f t="shared" si="5"/>
        <v>819.62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2911.04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681.12</v>
      </c>
      <c r="C49" s="44">
        <v>756.45</v>
      </c>
      <c r="D49" s="44">
        <v>1008.18</v>
      </c>
      <c r="E49" s="44">
        <v>176.24</v>
      </c>
      <c r="F49" s="44">
        <v>204.78</v>
      </c>
      <c r="G49" s="44">
        <v>286.82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3113.59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121.27</v>
      </c>
      <c r="C53" s="44">
        <v>146.61000000000001</v>
      </c>
      <c r="D53" s="44">
        <v>93.53</v>
      </c>
      <c r="E53" s="44">
        <v>17.36</v>
      </c>
      <c r="F53" s="44"/>
      <c r="G53" s="44">
        <v>22.37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401.14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22.37</v>
      </c>
      <c r="C55" s="44"/>
      <c r="D55" s="44">
        <v>190.11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212.48000000000002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2058.6799999999998</v>
      </c>
      <c r="C64" s="53">
        <f t="shared" ref="C64:AG64" si="21">+C15+C23+C31+C39+C47+C48+C49+C50+C51+C52+C53+C54+C55+C56+C57+C58+C59+C60+C61+C62+C63</f>
        <v>1929.06</v>
      </c>
      <c r="D64" s="53">
        <f t="shared" si="21"/>
        <v>2179.94</v>
      </c>
      <c r="E64" s="53">
        <f t="shared" si="21"/>
        <v>232.60000000000002</v>
      </c>
      <c r="F64" s="53">
        <f t="shared" si="21"/>
        <v>244.78</v>
      </c>
      <c r="G64" s="53">
        <f t="shared" si="21"/>
        <v>386.19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7031.25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1982.68</v>
      </c>
      <c r="C67" s="57">
        <f t="shared" ref="C67:L67" si="23">C12</f>
        <v>1929.97</v>
      </c>
      <c r="D67" s="57">
        <f t="shared" si="23"/>
        <v>2178.98</v>
      </c>
      <c r="E67" s="57">
        <f t="shared" si="23"/>
        <v>232.19</v>
      </c>
      <c r="F67" s="57">
        <f t="shared" si="23"/>
        <v>244.65</v>
      </c>
      <c r="G67" s="57">
        <f t="shared" si="23"/>
        <v>386.19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6954.6599999999989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1982.68</v>
      </c>
      <c r="C69" s="59">
        <f t="shared" ref="C69:AG69" si="25">+C67+C68</f>
        <v>1929.97</v>
      </c>
      <c r="D69" s="59">
        <f t="shared" si="25"/>
        <v>2178.98</v>
      </c>
      <c r="E69" s="59">
        <f t="shared" si="25"/>
        <v>232.19</v>
      </c>
      <c r="F69" s="59">
        <f t="shared" si="25"/>
        <v>244.65</v>
      </c>
      <c r="G69" s="59">
        <f t="shared" si="25"/>
        <v>386.19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6954.6599999999989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75.999999999999773</v>
      </c>
      <c r="C70" s="57">
        <f t="shared" si="26"/>
        <v>-0.91000000000008185</v>
      </c>
      <c r="D70" s="57">
        <f t="shared" si="26"/>
        <v>0.96000000000003638</v>
      </c>
      <c r="E70" s="57">
        <f t="shared" si="26"/>
        <v>0.41000000000002501</v>
      </c>
      <c r="F70" s="57">
        <f t="shared" si="26"/>
        <v>0.12999999999999545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76.589999999999748</v>
      </c>
    </row>
    <row r="71" spans="1:34" ht="95.2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10" activePane="bottomRight" state="frozen"/>
      <selection pane="topRight" activeCell="B1" sqref="B1"/>
      <selection pane="bottomLeft" activeCell="A5" sqref="A5"/>
      <selection pane="bottomRight" activeCell="AG12" sqref="AG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2745.65</v>
      </c>
      <c r="C12" s="26">
        <v>5643.66</v>
      </c>
      <c r="D12" s="26">
        <v>2196.19</v>
      </c>
      <c r="E12" s="26">
        <v>2004.03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12589.53</v>
      </c>
      <c r="AI12" s="26">
        <v>12497.13</v>
      </c>
      <c r="AJ12" s="69">
        <f>+AI12-AH12</f>
        <v>-92.400000000001455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463.5</v>
      </c>
      <c r="C15" s="23">
        <v>809.5</v>
      </c>
      <c r="D15" s="23">
        <v>560</v>
      </c>
      <c r="E15" s="23">
        <v>287.5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2120.5</v>
      </c>
    </row>
    <row r="16" spans="1:36" s="32" customFormat="1" x14ac:dyDescent="0.25">
      <c r="A16" s="30" t="s">
        <v>20</v>
      </c>
      <c r="B16" s="31">
        <v>5</v>
      </c>
      <c r="C16" s="31">
        <v>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</v>
      </c>
      <c r="AJ16" s="70"/>
    </row>
    <row r="17" spans="1:36" s="47" customFormat="1" x14ac:dyDescent="0.25">
      <c r="A17" s="46" t="s">
        <v>27</v>
      </c>
      <c r="B17" s="22">
        <f>B16*$B$8</f>
        <v>25.75</v>
      </c>
      <c r="C17" s="22">
        <f>C16*$B$8</f>
        <v>5.15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30.9</v>
      </c>
    </row>
    <row r="18" spans="1:36" s="32" customFormat="1" x14ac:dyDescent="0.25">
      <c r="A18" s="30" t="s">
        <v>23</v>
      </c>
      <c r="B18" s="33">
        <v>148</v>
      </c>
      <c r="C18" s="33">
        <v>435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583</v>
      </c>
      <c r="AJ18" s="70"/>
    </row>
    <row r="19" spans="1:36" s="47" customFormat="1" x14ac:dyDescent="0.25">
      <c r="A19" s="46" t="s">
        <v>27</v>
      </c>
      <c r="B19" s="22">
        <f>B18*$B$9</f>
        <v>757.76</v>
      </c>
      <c r="C19" s="22">
        <f t="shared" ref="C19:AG19" si="3">C18*$B$9</f>
        <v>2227.2000000000003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2984.96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AG23" si="5">+C16+C18+C20</f>
        <v>436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589</v>
      </c>
    </row>
    <row r="23" spans="1:36" s="47" customFormat="1" x14ac:dyDescent="0.25">
      <c r="A23" s="48" t="s">
        <v>26</v>
      </c>
      <c r="B23" s="19">
        <f>+B17+B19+B21</f>
        <v>783.51</v>
      </c>
      <c r="C23" s="19">
        <f t="shared" si="5"/>
        <v>2232.3500000000004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3015.8600000000006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13.89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71.533500000000004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71.533500000000004</v>
      </c>
    </row>
    <row r="42" spans="1:34" x14ac:dyDescent="0.25">
      <c r="A42" s="13" t="s">
        <v>45</v>
      </c>
      <c r="B42" s="38">
        <v>15.6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15.6</v>
      </c>
    </row>
    <row r="43" spans="1:34" s="47" customFormat="1" x14ac:dyDescent="0.25">
      <c r="A43" s="46" t="s">
        <v>44</v>
      </c>
      <c r="B43" s="22">
        <f>B42*$B$9</f>
        <v>79.872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79.872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15.6</v>
      </c>
      <c r="C46" s="20">
        <f t="shared" ref="C46:AG47" si="19">+C40+C42+C44</f>
        <v>13.89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29.490000000000002</v>
      </c>
    </row>
    <row r="47" spans="1:34" s="47" customFormat="1" x14ac:dyDescent="0.25">
      <c r="A47" s="48" t="s">
        <v>48</v>
      </c>
      <c r="B47" s="19">
        <f>+B41+B43+B45</f>
        <v>79.872</v>
      </c>
      <c r="C47" s="19">
        <f t="shared" si="19"/>
        <v>71.533500000000004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151.40550000000002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1182.8599999999999</v>
      </c>
      <c r="C49" s="44">
        <v>2062.79</v>
      </c>
      <c r="D49" s="44">
        <v>1232.92</v>
      </c>
      <c r="E49" s="44">
        <v>1203.77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5682.34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230.75</v>
      </c>
      <c r="C53" s="44">
        <v>472.95</v>
      </c>
      <c r="D53" s="44">
        <v>357.57</v>
      </c>
      <c r="E53" s="44">
        <v>515.79999999999995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1577.07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44.18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2740.4920000000002</v>
      </c>
      <c r="C64" s="53">
        <f t="shared" ref="C64:AG64" si="21">+C15+C23+C31+C39+C47+C48+C49+C50+C51+C52+C53+C54+C55+C56+C57+C58+C59+C60+C61+C62+C63</f>
        <v>5649.1235000000006</v>
      </c>
      <c r="D64" s="53">
        <f t="shared" si="21"/>
        <v>2194.67</v>
      </c>
      <c r="E64" s="53">
        <f t="shared" si="21"/>
        <v>2007.07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12591.3555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2745.65</v>
      </c>
      <c r="C67" s="57">
        <f t="shared" ref="C67:L67" si="23">C12</f>
        <v>5643.66</v>
      </c>
      <c r="D67" s="57">
        <f t="shared" si="23"/>
        <v>2196.19</v>
      </c>
      <c r="E67" s="57">
        <f t="shared" si="23"/>
        <v>2004.03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12589.53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2745.65</v>
      </c>
      <c r="C69" s="59">
        <f t="shared" ref="C69:AG69" si="25">+C67+C68</f>
        <v>5643.66</v>
      </c>
      <c r="D69" s="59">
        <f t="shared" si="25"/>
        <v>2196.19</v>
      </c>
      <c r="E69" s="59">
        <f t="shared" si="25"/>
        <v>2004.03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12589.53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-5.1579999999999018</v>
      </c>
      <c r="C70" s="57">
        <f t="shared" si="26"/>
        <v>5.4635000000007494</v>
      </c>
      <c r="D70" s="57">
        <f t="shared" si="26"/>
        <v>-1.5199999999999818</v>
      </c>
      <c r="E70" s="57">
        <f t="shared" si="26"/>
        <v>3.0399999999999636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1.8255000000008295</v>
      </c>
    </row>
    <row r="71" spans="1:34" ht="107.2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3" activePane="bottomRight" state="frozen"/>
      <selection pane="topRight" activeCell="B1" sqref="B1"/>
      <selection pane="bottomLeft" activeCell="A5" sqref="A5"/>
      <selection pane="bottomRight" activeCell="D65" sqref="D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1307.46</v>
      </c>
      <c r="C12" s="26">
        <v>1301.99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2609.4499999999998</v>
      </c>
      <c r="AI12" s="26">
        <v>2582.2600000000002</v>
      </c>
      <c r="AJ12" s="69">
        <f>+AI12-AH12</f>
        <v>-27.1899999999996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/>
      <c r="C15" s="23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/>
      <c r="C16" s="31">
        <v>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221.45000000000002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221.45000000000002</v>
      </c>
    </row>
    <row r="18" spans="1:36" s="32" customFormat="1" x14ac:dyDescent="0.25">
      <c r="A18" s="30" t="s">
        <v>23</v>
      </c>
      <c r="B18" s="33">
        <v>96</v>
      </c>
      <c r="C18" s="33">
        <v>47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143</v>
      </c>
      <c r="AJ18" s="70"/>
    </row>
    <row r="19" spans="1:36" s="47" customFormat="1" x14ac:dyDescent="0.25">
      <c r="A19" s="46" t="s">
        <v>27</v>
      </c>
      <c r="B19" s="22">
        <f>B18*$B$9</f>
        <v>491.52</v>
      </c>
      <c r="C19" s="22">
        <f t="shared" ref="C19:AG19" si="3">C18*$B$9</f>
        <v>240.64000000000001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732.16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90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186</v>
      </c>
    </row>
    <row r="23" spans="1:36" s="47" customFormat="1" x14ac:dyDescent="0.25">
      <c r="A23" s="48" t="s">
        <v>26</v>
      </c>
      <c r="B23" s="19">
        <f>+B17+B19+B21</f>
        <v>491.52</v>
      </c>
      <c r="C23" s="19">
        <f t="shared" si="5"/>
        <v>462.09000000000003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953.61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420.27</v>
      </c>
      <c r="C49" s="44">
        <v>653.02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1073.29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143.74</v>
      </c>
      <c r="C53" s="44">
        <v>132.9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276.64</v>
      </c>
    </row>
    <row r="54" spans="1:34" x14ac:dyDescent="0.25">
      <c r="A54" s="17" t="s">
        <v>114</v>
      </c>
      <c r="B54" s="44"/>
      <c r="C54" s="44">
        <v>24.99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24.99</v>
      </c>
    </row>
    <row r="55" spans="1:34" x14ac:dyDescent="0.25">
      <c r="A55" s="17" t="s">
        <v>52</v>
      </c>
      <c r="B55" s="44">
        <v>124.7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124.7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79.36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79.36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1259.5899999999999</v>
      </c>
      <c r="C64" s="53">
        <f t="shared" ref="C64:AG64" si="21">+C15+C23+C31+C39+C47+C48+C49+C50+C51+C52+C53+C54+C55+C56+C57+C58+C59+C60+C61+C62+C63</f>
        <v>1300.0000000000002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2559.59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1307.46</v>
      </c>
      <c r="C67" s="57">
        <f t="shared" ref="C67:L67" si="23">C12</f>
        <v>1301.99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2609.4499999999998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1307.46</v>
      </c>
      <c r="C69" s="59">
        <f t="shared" ref="C69:AG69" si="25">+C67+C68</f>
        <v>1319.99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2627.45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-47.870000000000118</v>
      </c>
      <c r="C70" s="57">
        <f t="shared" si="26"/>
        <v>-19.989999999999782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-67.8599999999999</v>
      </c>
    </row>
    <row r="71" spans="1:34" ht="102.75" customHeight="1" x14ac:dyDescent="0.25">
      <c r="A71" s="77" t="s">
        <v>96</v>
      </c>
      <c r="B71" s="14" t="s">
        <v>124</v>
      </c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B21" sqref="B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>
        <v>5.12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468.05</v>
      </c>
      <c r="C12" s="26">
        <v>51.38</v>
      </c>
      <c r="D12" s="26">
        <v>6275.76</v>
      </c>
      <c r="E12" s="26">
        <v>231.02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7026.2100000000009</v>
      </c>
      <c r="AI12" s="26">
        <v>7026.21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74</v>
      </c>
      <c r="C15" s="23">
        <v>11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</v>
      </c>
    </row>
    <row r="16" spans="1:36" s="32" customFormat="1" x14ac:dyDescent="0.25">
      <c r="A16" s="30" t="s">
        <v>20</v>
      </c>
      <c r="B16" s="31"/>
      <c r="C16" s="31"/>
      <c r="D16" s="31">
        <v>785</v>
      </c>
      <c r="E16" s="31">
        <v>20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4042.7500000000005</v>
      </c>
      <c r="E17" s="22">
        <f t="shared" si="2"/>
        <v>103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4145.75</v>
      </c>
    </row>
    <row r="18" spans="1:36" s="32" customFormat="1" x14ac:dyDescent="0.25">
      <c r="A18" s="30" t="s">
        <v>23</v>
      </c>
      <c r="B18" s="33">
        <v>33</v>
      </c>
      <c r="C18" s="33">
        <v>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40</v>
      </c>
      <c r="AJ18" s="70"/>
    </row>
    <row r="19" spans="1:36" s="47" customFormat="1" x14ac:dyDescent="0.25">
      <c r="A19" s="46" t="s">
        <v>27</v>
      </c>
      <c r="B19" s="22">
        <f>B18*$B$9</f>
        <v>168.96</v>
      </c>
      <c r="C19" s="22">
        <f t="shared" ref="C19:AG19" si="3">C18*$B$9</f>
        <v>35.840000000000003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204.8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7</v>
      </c>
      <c r="D22" s="20">
        <f t="shared" si="5"/>
        <v>785</v>
      </c>
      <c r="E22" s="20">
        <f t="shared" si="5"/>
        <v>20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845</v>
      </c>
    </row>
    <row r="23" spans="1:36" s="47" customFormat="1" x14ac:dyDescent="0.25">
      <c r="A23" s="48" t="s">
        <v>26</v>
      </c>
      <c r="B23" s="19">
        <f>+B17+B19+B21</f>
        <v>168.96</v>
      </c>
      <c r="C23" s="19">
        <f t="shared" si="5"/>
        <v>35.840000000000003</v>
      </c>
      <c r="D23" s="19">
        <f t="shared" si="5"/>
        <v>4042.7500000000005</v>
      </c>
      <c r="E23" s="19">
        <f t="shared" si="5"/>
        <v>103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4350.55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12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61.800000000000004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61.800000000000004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61.800000000000004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61.800000000000004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207.48</v>
      </c>
      <c r="C49" s="44">
        <v>4.62</v>
      </c>
      <c r="D49" s="44">
        <v>1935.79</v>
      </c>
      <c r="E49" s="44">
        <v>56.84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2204.73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18.420000000000002</v>
      </c>
      <c r="C53" s="44"/>
      <c r="D53" s="44">
        <v>265.77999999999997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284.2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170.66</v>
      </c>
      <c r="E55" s="44">
        <v>51.2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221.86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468.86</v>
      </c>
      <c r="C64" s="53">
        <f t="shared" ref="C64:AG64" si="21">+C15+C23+C31+C39+C47+C48+C49+C50+C51+C52+C53+C54+C55+C56+C57+C58+C59+C60+C61+C62+C63</f>
        <v>51.46</v>
      </c>
      <c r="D64" s="53">
        <f t="shared" si="21"/>
        <v>6476.78</v>
      </c>
      <c r="E64" s="53">
        <f t="shared" si="21"/>
        <v>211.04000000000002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7208.1399999999994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468.05</v>
      </c>
      <c r="C67" s="57">
        <f t="shared" ref="C67:L67" si="23">C12</f>
        <v>51.38</v>
      </c>
      <c r="D67" s="57">
        <f t="shared" si="23"/>
        <v>6275.76</v>
      </c>
      <c r="E67" s="57">
        <f t="shared" si="23"/>
        <v>231.02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7026.2100000000009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468.05</v>
      </c>
      <c r="C69" s="59">
        <f t="shared" ref="C69:AG69" si="25">+C67+C68</f>
        <v>51.38</v>
      </c>
      <c r="D69" s="59">
        <f t="shared" si="25"/>
        <v>6275.76</v>
      </c>
      <c r="E69" s="59">
        <f t="shared" si="25"/>
        <v>231.02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7026.2100000000009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0.81000000000000227</v>
      </c>
      <c r="C70" s="57">
        <f t="shared" si="26"/>
        <v>7.9999999999998295E-2</v>
      </c>
      <c r="D70" s="57">
        <f t="shared" si="26"/>
        <v>201.01999999999953</v>
      </c>
      <c r="E70" s="57">
        <f t="shared" si="26"/>
        <v>-19.97999999999999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181.92999999999952</v>
      </c>
    </row>
    <row r="71" spans="1:34" ht="96" customHeight="1" x14ac:dyDescent="0.25">
      <c r="A71" s="77" t="s">
        <v>96</v>
      </c>
      <c r="B71" s="14"/>
      <c r="C71" s="14"/>
      <c r="D71" s="14" t="s">
        <v>130</v>
      </c>
      <c r="E71" s="14" t="s">
        <v>131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8" activePane="bottomRight" state="frozen"/>
      <selection pane="topRight" activeCell="B1" sqref="B1"/>
      <selection pane="bottomLeft" activeCell="A5" sqref="A5"/>
      <selection pane="bottomRight" activeCell="AF10" sqref="AF1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>
        <v>5.12</v>
      </c>
      <c r="C9" s="1" t="s">
        <v>39</v>
      </c>
      <c r="D9" s="24">
        <v>5.49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57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2249.2600000000002</v>
      </c>
      <c r="C12" s="26">
        <v>3390.75</v>
      </c>
      <c r="D12" s="26">
        <v>3285.76</v>
      </c>
      <c r="E12" s="26">
        <v>1303.6500000000001</v>
      </c>
      <c r="F12" s="26">
        <v>3124.48</v>
      </c>
      <c r="G12" s="26">
        <v>978.31</v>
      </c>
      <c r="H12" s="26">
        <v>581.39</v>
      </c>
      <c r="I12" s="26">
        <v>623.26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15536.859999999999</v>
      </c>
      <c r="AI12" s="26">
        <v>15361.09</v>
      </c>
      <c r="AJ12" s="69">
        <f>+AI12-AH12</f>
        <v>-175.76999999999862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199.5</v>
      </c>
      <c r="C15" s="23">
        <v>274.5</v>
      </c>
      <c r="D15" s="23">
        <v>337.5</v>
      </c>
      <c r="E15" s="23">
        <v>68.5</v>
      </c>
      <c r="F15" s="23">
        <v>48</v>
      </c>
      <c r="G15" s="23">
        <v>37</v>
      </c>
      <c r="H15" s="23">
        <v>18</v>
      </c>
      <c r="I15" s="23">
        <v>98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1081</v>
      </c>
    </row>
    <row r="16" spans="1:36" s="32" customFormat="1" x14ac:dyDescent="0.25">
      <c r="A16" s="30" t="s">
        <v>20</v>
      </c>
      <c r="B16" s="31"/>
      <c r="C16" s="31">
        <v>35</v>
      </c>
      <c r="D16" s="31">
        <v>49</v>
      </c>
      <c r="E16" s="31"/>
      <c r="F16" s="31">
        <v>29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180.25</v>
      </c>
      <c r="D17" s="22">
        <f t="shared" ref="D17:AG17" si="2">D16*$B$8</f>
        <v>252.35000000000002</v>
      </c>
      <c r="E17" s="22">
        <f t="shared" si="2"/>
        <v>0</v>
      </c>
      <c r="F17" s="22">
        <f t="shared" si="2"/>
        <v>149.35000000000002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581.95000000000005</v>
      </c>
    </row>
    <row r="18" spans="1:36" s="32" customFormat="1" x14ac:dyDescent="0.25">
      <c r="A18" s="30" t="s">
        <v>23</v>
      </c>
      <c r="B18" s="33">
        <v>119</v>
      </c>
      <c r="C18" s="33">
        <v>192</v>
      </c>
      <c r="D18" s="33">
        <v>266</v>
      </c>
      <c r="E18" s="33">
        <v>102</v>
      </c>
      <c r="F18" s="33">
        <v>305</v>
      </c>
      <c r="G18" s="33">
        <v>96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1080</v>
      </c>
      <c r="AJ18" s="70"/>
    </row>
    <row r="19" spans="1:36" s="47" customFormat="1" x14ac:dyDescent="0.25">
      <c r="A19" s="46" t="s">
        <v>27</v>
      </c>
      <c r="B19" s="22">
        <f>B18*$B$9</f>
        <v>609.28</v>
      </c>
      <c r="C19" s="22">
        <f t="shared" ref="C19:AG19" si="3">C18*$B$9</f>
        <v>983.04</v>
      </c>
      <c r="D19" s="22">
        <f t="shared" si="3"/>
        <v>1361.92</v>
      </c>
      <c r="E19" s="22">
        <f t="shared" si="3"/>
        <v>522.24</v>
      </c>
      <c r="F19" s="22">
        <f t="shared" si="3"/>
        <v>1561.6000000000001</v>
      </c>
      <c r="G19" s="22">
        <f t="shared" si="3"/>
        <v>491.52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5529.6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AG23" si="5">+C16+C18+C20</f>
        <v>227</v>
      </c>
      <c r="D22" s="20">
        <f t="shared" si="5"/>
        <v>315</v>
      </c>
      <c r="E22" s="20">
        <f t="shared" si="5"/>
        <v>102</v>
      </c>
      <c r="F22" s="20">
        <f t="shared" si="5"/>
        <v>334</v>
      </c>
      <c r="G22" s="20">
        <f t="shared" si="5"/>
        <v>96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1193</v>
      </c>
    </row>
    <row r="23" spans="1:36" s="47" customFormat="1" x14ac:dyDescent="0.25">
      <c r="A23" s="48" t="s">
        <v>26</v>
      </c>
      <c r="B23" s="19">
        <f>+B17+B19+B21</f>
        <v>609.28</v>
      </c>
      <c r="C23" s="19">
        <f t="shared" si="5"/>
        <v>1163.29</v>
      </c>
      <c r="D23" s="19">
        <f t="shared" si="5"/>
        <v>1614.27</v>
      </c>
      <c r="E23" s="19">
        <f t="shared" si="5"/>
        <v>522.24</v>
      </c>
      <c r="F23" s="19">
        <f t="shared" si="5"/>
        <v>1710.9500000000003</v>
      </c>
      <c r="G23" s="19">
        <f t="shared" si="5"/>
        <v>491.52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6111.5500000000011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>
        <v>50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50</v>
      </c>
    </row>
    <row r="27" spans="1:36" s="47" customFormat="1" x14ac:dyDescent="0.25">
      <c r="A27" s="46" t="s">
        <v>31</v>
      </c>
      <c r="B27" s="22">
        <f>$D$9*B26</f>
        <v>274.5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274.5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274.5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274.5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997.76</v>
      </c>
      <c r="C49" s="44">
        <v>1875.38</v>
      </c>
      <c r="D49" s="44"/>
      <c r="E49" s="44"/>
      <c r="F49" s="44"/>
      <c r="G49" s="44"/>
      <c r="H49" s="44">
        <v>563.72</v>
      </c>
      <c r="I49" s="44">
        <v>525.98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3962.8400000000006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1210.99</v>
      </c>
      <c r="E52" s="44">
        <v>359.4</v>
      </c>
      <c r="F52" s="44">
        <v>1041.21</v>
      </c>
      <c r="G52" s="44">
        <v>368.32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2979.92</v>
      </c>
    </row>
    <row r="53" spans="1:34" x14ac:dyDescent="0.25">
      <c r="A53" s="17" t="s">
        <v>18</v>
      </c>
      <c r="B53" s="44">
        <v>117.62</v>
      </c>
      <c r="C53" s="44">
        <v>82.94</v>
      </c>
      <c r="D53" s="44">
        <v>132.12</v>
      </c>
      <c r="E53" s="44">
        <v>288.66000000000003</v>
      </c>
      <c r="F53" s="44">
        <v>323.98</v>
      </c>
      <c r="G53" s="44">
        <v>82.6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1027.92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52.95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52.95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64.09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64.09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2251.6099999999997</v>
      </c>
      <c r="C64" s="53">
        <f t="shared" ref="C64:AG64" si="21">+C15+C23+C31+C39+C47+C48+C49+C50+C51+C52+C53+C54+C55+C56+C57+C58+C59+C60+C61+C62+C63</f>
        <v>3396.11</v>
      </c>
      <c r="D64" s="53">
        <f t="shared" si="21"/>
        <v>3294.88</v>
      </c>
      <c r="E64" s="53">
        <f t="shared" si="21"/>
        <v>1302.8899999999999</v>
      </c>
      <c r="F64" s="53">
        <f t="shared" si="21"/>
        <v>3124.1400000000003</v>
      </c>
      <c r="G64" s="53">
        <f t="shared" si="21"/>
        <v>979.43999999999994</v>
      </c>
      <c r="H64" s="53">
        <f t="shared" si="21"/>
        <v>581.72</v>
      </c>
      <c r="I64" s="53">
        <f t="shared" si="21"/>
        <v>623.98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15554.769999999997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3 D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2249.2600000000002</v>
      </c>
      <c r="C67" s="57">
        <f t="shared" ref="C67:L67" si="23">C12</f>
        <v>3390.75</v>
      </c>
      <c r="D67" s="57">
        <f t="shared" si="23"/>
        <v>3285.76</v>
      </c>
      <c r="E67" s="57">
        <f t="shared" si="23"/>
        <v>1303.6500000000001</v>
      </c>
      <c r="F67" s="57">
        <f t="shared" si="23"/>
        <v>3124.48</v>
      </c>
      <c r="G67" s="57">
        <f t="shared" si="23"/>
        <v>978.31</v>
      </c>
      <c r="H67" s="57">
        <f t="shared" si="23"/>
        <v>581.39</v>
      </c>
      <c r="I67" s="57">
        <f t="shared" si="23"/>
        <v>623.26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15536.859999999999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2249.2600000000002</v>
      </c>
      <c r="C69" s="59">
        <f t="shared" ref="C69:AG69" si="25">+C67+C68</f>
        <v>3390.75</v>
      </c>
      <c r="D69" s="59">
        <f t="shared" si="25"/>
        <v>3285.76</v>
      </c>
      <c r="E69" s="59">
        <f t="shared" si="25"/>
        <v>1303.6500000000001</v>
      </c>
      <c r="F69" s="59">
        <f t="shared" si="25"/>
        <v>3124.48</v>
      </c>
      <c r="G69" s="59">
        <f t="shared" si="25"/>
        <v>978.31</v>
      </c>
      <c r="H69" s="59">
        <f t="shared" si="25"/>
        <v>581.39</v>
      </c>
      <c r="I69" s="59">
        <f t="shared" si="25"/>
        <v>623.26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15536.859999999999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2.3499999999994543</v>
      </c>
      <c r="C70" s="57">
        <f t="shared" si="26"/>
        <v>5.3600000000001273</v>
      </c>
      <c r="D70" s="57">
        <f t="shared" si="26"/>
        <v>9.1199999999998909</v>
      </c>
      <c r="E70" s="57">
        <f t="shared" si="26"/>
        <v>-0.76000000000021828</v>
      </c>
      <c r="F70" s="57">
        <f t="shared" si="26"/>
        <v>-0.33999999999969077</v>
      </c>
      <c r="G70" s="57">
        <f t="shared" si="26"/>
        <v>1.1299999999999955</v>
      </c>
      <c r="H70" s="57">
        <f t="shared" si="26"/>
        <v>0.33000000000004093</v>
      </c>
      <c r="I70" s="57">
        <f t="shared" si="26"/>
        <v>0.72000000000002728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17.909999999999627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2022-06-07T12:18:15Z</dcterms:modified>
</cp:coreProperties>
</file>