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BOVEDA JUNIO 2022\"/>
    </mc:Choice>
  </mc:AlternateContent>
  <bookViews>
    <workbookView xWindow="0" yWindow="0" windowWidth="19200" windowHeight="11505" firstSheet="4" activeTab="4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E64" i="151"/>
  <c r="AE70" i="151" s="1"/>
  <c r="AA64" i="151"/>
  <c r="AA70" i="151" s="1"/>
  <c r="W64" i="151"/>
  <c r="W70" i="151" s="1"/>
  <c r="S64" i="151"/>
  <c r="S70" i="151" s="1"/>
  <c r="O64" i="151"/>
  <c r="O70" i="151" s="1"/>
  <c r="K64" i="151"/>
  <c r="K70" i="151" s="1"/>
  <c r="G64" i="151"/>
  <c r="G70" i="151" s="1"/>
  <c r="C64" i="151"/>
  <c r="C70" i="151" s="1"/>
  <c r="AC64" i="150"/>
  <c r="AC70" i="150" s="1"/>
  <c r="Y64" i="150"/>
  <c r="Y70" i="150" s="1"/>
  <c r="U64" i="150"/>
  <c r="U70" i="150" s="1"/>
  <c r="M64" i="150"/>
  <c r="M70" i="150" s="1"/>
  <c r="I64" i="150"/>
  <c r="I70" i="150" s="1"/>
  <c r="E64" i="150"/>
  <c r="E70" i="150" s="1"/>
  <c r="AG64" i="149"/>
  <c r="AG70" i="149" s="1"/>
  <c r="AC64" i="149"/>
  <c r="AC70" i="149" s="1"/>
  <c r="Y64" i="149"/>
  <c r="Y70" i="149" s="1"/>
  <c r="U64" i="149"/>
  <c r="U70" i="149" s="1"/>
  <c r="Q64" i="149"/>
  <c r="Q70" i="149" s="1"/>
  <c r="M64" i="149"/>
  <c r="M70" i="149" s="1"/>
  <c r="I64" i="149"/>
  <c r="I70" i="149" s="1"/>
  <c r="E64" i="149"/>
  <c r="E70" i="149" s="1"/>
  <c r="AH23" i="149"/>
  <c r="F11" i="145" s="1"/>
  <c r="AH23" i="151"/>
  <c r="H11" i="145" s="1"/>
  <c r="B64" i="150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50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Y23" i="40"/>
  <c r="U23" i="40"/>
  <c r="T47" i="40"/>
  <c r="AE39" i="40"/>
  <c r="AA39" i="40"/>
  <c r="W39" i="40"/>
  <c r="AE47" i="40"/>
  <c r="W47" i="40"/>
  <c r="AA47" i="40"/>
  <c r="AD39" i="40"/>
  <c r="X39" i="40"/>
  <c r="U69" i="40"/>
  <c r="Q69" i="40"/>
  <c r="M6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AB64" i="40" s="1"/>
  <c r="AB70" i="40" s="1"/>
  <c r="Z31" i="40"/>
  <c r="X31" i="40"/>
  <c r="X64" i="40" s="1"/>
  <c r="X70" i="40" s="1"/>
  <c r="V31" i="40"/>
  <c r="T31" i="40"/>
  <c r="T64" i="40" s="1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Y64" i="40" s="1"/>
  <c r="Y70" i="40" s="1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B68" i="40"/>
  <c r="C17" i="40"/>
  <c r="Q39" i="40" l="1"/>
  <c r="M39" i="40"/>
  <c r="Z64" i="40"/>
  <c r="Z70" i="40" s="1"/>
  <c r="V64" i="40"/>
  <c r="V70" i="40" s="1"/>
  <c r="AD64" i="40"/>
  <c r="AD70" i="40" s="1"/>
  <c r="AE64" i="40"/>
  <c r="AE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P64" i="40" s="1"/>
  <c r="P70" i="40" s="1"/>
  <c r="O23" i="40"/>
  <c r="N23" i="40"/>
  <c r="M23" i="40"/>
  <c r="M64" i="40" l="1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G23" i="40" l="1"/>
  <c r="L39" i="40"/>
  <c r="F39" i="40"/>
  <c r="E39" i="40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B23" i="40"/>
  <c r="D64" i="40" l="1"/>
  <c r="D70" i="40" s="1"/>
  <c r="L64" i="40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<sst xmlns="http://schemas.openxmlformats.org/spreadsheetml/2006/main" count="769" uniqueCount="144">
  <si>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</si>
  <si>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</si>
  <si>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</si>
  <si>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</si>
  <si>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</si>
  <si>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</si>
  <si>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</si>
  <si>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</si>
  <si>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</si>
  <si>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</si>
  <si>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</si>
  <si>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</si>
  <si>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</si>
  <si>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</si>
  <si>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</si>
  <si>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</si>
  <si>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</si>
  <si>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</si>
  <si>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</si>
  <si>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</si>
  <si>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</si>
  <si>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</si>
  <si>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</si>
  <si>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</si>
  <si>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</si>
  <si>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</si>
  <si>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</si>
  <si>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</si>
  <si>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</si>
  <si>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</si>
  <si>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</si>
  <si>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</si>
  <si>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</si>
  <si>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</si>
  <si>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</si>
  <si>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</si>
  <si>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</si>
  <si>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</si>
  <si>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</si>
  <si>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</si>
  <si>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</si>
  <si>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</si>
  <si>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</si>
  <si>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</si>
  <si>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</si>
  <si>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</si>
  <si>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</si>
  <si>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</si>
  <si>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</si>
  <si>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</si>
  <si>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</si>
  <si>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</si>
  <si>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</si>
  <si>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</si>
  <si>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</si>
  <si>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</si>
  <si>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</si>
  <si>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</si>
  <si>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</si>
  <si>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</si>
  <si>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</si>
  <si>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</si>
  <si>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</si>
  <si>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</si>
  <si>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</si>
  <si>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</si>
  <si>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</si>
  <si>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</si>
  <si>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</si>
  <si>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</si>
  <si>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</si>
  <si>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</si>
  <si>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</si>
  <si>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</si>
  <si>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</si>
  <si>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</si>
  <si>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</si>
  <si>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</si>
  <si>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</si>
  <si>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</si>
  <si>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</si>
  <si>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</si>
  <si>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</si>
  <si>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</si>
  <si>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</si>
  <si>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</si>
  <si>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</si>
  <si>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</si>
  <si>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</si>
  <si>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</si>
  <si>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</si>
  <si>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</si>
  <si>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</si>
  <si>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</si>
  <si>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</si>
  <si>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</si>
  <si>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</si>
  <si>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</si>
  <si>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</si>
  <si>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</si>
  <si>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</si>
  <si>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</si>
  <si>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</si>
  <si>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</si>
  <si>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</si>
  <si>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</si>
  <si>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</si>
  <si>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</si>
  <si>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</si>
  <si>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</si>
  <si>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</si>
  <si>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</si>
  <si>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</si>
  <si>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</si>
  <si>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</si>
  <si>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</si>
  <si>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</si>
  <si>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</si>
  <si>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</si>
  <si>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</si>
  <si>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</si>
  <si>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</si>
  <si>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</si>
  <si>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55.00F/C</t>
  </si>
  <si>
    <t>83.00F/C</t>
  </si>
  <si>
    <t>MAL REGISTRO DE 0.04$</t>
  </si>
  <si>
    <t>47.00F/C</t>
  </si>
  <si>
    <t>FALTANTE EN EFECTIVO</t>
  </si>
  <si>
    <t>NOTA A CREDITO DE 10$</t>
  </si>
  <si>
    <t>SE CARGO 30.00 DE MAS</t>
  </si>
  <si>
    <t>EN EL PUNTO PROVINCIAL</t>
  </si>
  <si>
    <t>47 F/C .0.01$</t>
  </si>
  <si>
    <t>F/C 74.00</t>
  </si>
  <si>
    <t xml:space="preserve">79.50 F/C </t>
  </si>
  <si>
    <t>28.50F/C</t>
  </si>
  <si>
    <t>43F/C .FALTANTE ES</t>
  </si>
  <si>
    <t>SOBRANTE DC/6 T 1</t>
  </si>
  <si>
    <t>SOBRANTE DE EFECTI</t>
  </si>
  <si>
    <t xml:space="preserve">VO ES EL FALTANTE </t>
  </si>
  <si>
    <t>DE C/6 T2</t>
  </si>
  <si>
    <t>149.50 F/C</t>
  </si>
  <si>
    <t>F/C 32.50</t>
  </si>
  <si>
    <t>F/C 20.00</t>
  </si>
  <si>
    <t>8.76 POR DEBITO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</si>
</sst>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96226.82</v>
      </c>
      <c r="C2" s="43">
        <f>MODELO!AH12</f>
        <v>36173.020000000004</v>
      </c>
      <c r="D2" s="43">
        <f>EXQUISITECES!AH12</f>
        <v>10833.42</v>
      </c>
      <c r="E2" s="43">
        <f>HOYADA!AH12</f>
        <v>16375.57</v>
      </c>
      <c r="F2" s="43">
        <f>FARMASTOP!AH12</f>
        <v>2956.82</v>
      </c>
      <c r="G2" s="43">
        <f>BOCAS!AH12</f>
        <v>6704.2999999999993</v>
      </c>
      <c r="H2" s="43">
        <f>LAGUNETICA!AH12</f>
        <v>20141.02</v>
      </c>
      <c r="I2" s="43">
        <f>SANANTONIO!AH12</f>
        <v>0</v>
      </c>
      <c r="J2" s="43">
        <f>SUM(B2:I2)</f>
        <v>189410.97000000003</v>
      </c>
    </row>
    <row r="3" spans="1:10" x14ac:dyDescent="0.25">
      <c r="A3" s="46" t="s">
        <v>0</v>
      </c>
      <c r="B3" s="43">
        <f>AUTOMERCADO!AH15</f>
        <v>2157.1999999999998</v>
      </c>
      <c r="C3" s="43">
        <f>MODELO!AH15</f>
        <v>1519.5</v>
      </c>
      <c r="D3" s="43">
        <f>EXQUISITECES!AH15</f>
        <v>440.5</v>
      </c>
      <c r="E3" s="43">
        <f>HOYADA!AH15</f>
        <v>1464.5</v>
      </c>
      <c r="F3" s="43">
        <f>FARMASTOP!AH15</f>
        <v>67</v>
      </c>
      <c r="G3" s="43">
        <f>BOCAS!AH15</f>
        <v>160</v>
      </c>
      <c r="H3" s="43">
        <f>LAGUNETICA!AH15</f>
        <v>1812.4</v>
      </c>
      <c r="I3" s="43">
        <f>SANANTONIO!AH15</f>
        <v>0</v>
      </c>
      <c r="J3" s="43">
        <f t="shared" ref="J3:J52" si="0">SUM(B3:I3)</f>
        <v>7621.1</v>
      </c>
    </row>
    <row r="4" spans="1:10" x14ac:dyDescent="0.25">
      <c r="A4" s="73" t="s">
        <v>20</v>
      </c>
      <c r="B4" s="43">
        <f>AUTOMERCADO!AH16</f>
        <v>8459</v>
      </c>
      <c r="C4" s="43">
        <f>MODELO!AH16</f>
        <v>2949</v>
      </c>
      <c r="D4" s="43">
        <f>EXQUISITECES!AH16</f>
        <v>963</v>
      </c>
      <c r="E4" s="43">
        <f>HOYADA!AH16</f>
        <v>888</v>
      </c>
      <c r="F4" s="43">
        <f>FARMASTOP!AH16</f>
        <v>168</v>
      </c>
      <c r="G4" s="43">
        <f>BOCAS!AH16</f>
        <v>685</v>
      </c>
      <c r="H4" s="43">
        <f>LAGUNETICA!AH16</f>
        <v>1497</v>
      </c>
      <c r="I4" s="43">
        <f>SANANTONIO!AH16</f>
        <v>0</v>
      </c>
      <c r="J4" s="43">
        <f t="shared" si="0"/>
        <v>15609</v>
      </c>
    </row>
    <row r="5" spans="1:10" x14ac:dyDescent="0.25">
      <c r="A5" s="46" t="s">
        <v>27</v>
      </c>
      <c r="B5" s="43">
        <f>AUTOMERCADO!AH17</f>
        <v>43563.850000000006</v>
      </c>
      <c r="C5" s="43">
        <f>MODELO!AH17</f>
        <v>15187.35</v>
      </c>
      <c r="D5" s="43">
        <f>EXQUISITECES!AH17</f>
        <v>4959.4500000000007</v>
      </c>
      <c r="E5" s="43">
        <f>HOYADA!AH17</f>
        <v>4573.2000000000007</v>
      </c>
      <c r="F5" s="43">
        <f>FARMASTOP!AH17</f>
        <v>865.2</v>
      </c>
      <c r="G5" s="43">
        <f>BOCAS!AH17</f>
        <v>3527.75</v>
      </c>
      <c r="H5" s="43">
        <f>LAGUNETICA!AH17</f>
        <v>7709.5500000000011</v>
      </c>
      <c r="I5" s="43">
        <f>SANANTONIO!AH17</f>
        <v>0</v>
      </c>
      <c r="J5" s="43">
        <f t="shared" si="0"/>
        <v>80386.350000000006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8459</v>
      </c>
      <c r="C10" s="43">
        <f>MODELO!AH22</f>
        <v>2949</v>
      </c>
      <c r="D10" s="43">
        <f>EXQUISITECES!AH22</f>
        <v>963</v>
      </c>
      <c r="E10" s="43">
        <f>HOYADA!AH22</f>
        <v>888</v>
      </c>
      <c r="F10" s="43">
        <f>FARMASTOP!AH22</f>
        <v>168</v>
      </c>
      <c r="G10" s="43">
        <f>BOCAS!AH22</f>
        <v>685</v>
      </c>
      <c r="H10" s="43">
        <f>LAGUNETICA!AH22</f>
        <v>1497</v>
      </c>
      <c r="I10" s="43">
        <f>SANANTONIO!AH22</f>
        <v>0</v>
      </c>
      <c r="J10" s="43">
        <f t="shared" si="0"/>
        <v>15609</v>
      </c>
    </row>
    <row r="11" spans="1:10" x14ac:dyDescent="0.25">
      <c r="A11" s="48" t="s">
        <v>26</v>
      </c>
      <c r="B11" s="43">
        <f>AUTOMERCADO!AH23</f>
        <v>43563.850000000006</v>
      </c>
      <c r="C11" s="43">
        <f>MODELO!AH23</f>
        <v>15187.35</v>
      </c>
      <c r="D11" s="43">
        <f>EXQUISITECES!AH23</f>
        <v>4959.4500000000007</v>
      </c>
      <c r="E11" s="43">
        <f>HOYADA!AH23</f>
        <v>4573.2000000000007</v>
      </c>
      <c r="F11" s="43">
        <f>FARMASTOP!AH23</f>
        <v>865.2</v>
      </c>
      <c r="G11" s="43">
        <f>BOCAS!AH23</f>
        <v>3527.75</v>
      </c>
      <c r="H11" s="43">
        <f>LAGUNETICA!AH23</f>
        <v>7709.5500000000011</v>
      </c>
      <c r="I11" s="43">
        <f>SANANTONIO!AH23</f>
        <v>0</v>
      </c>
      <c r="J11" s="43">
        <f t="shared" si="0"/>
        <v>80386.350000000006</v>
      </c>
    </row>
    <row r="12" spans="1:10" x14ac:dyDescent="0.25">
      <c r="A12" s="46" t="s">
        <v>28</v>
      </c>
      <c r="B12" s="43">
        <f>AUTOMERCADO!AH24</f>
        <v>60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60</v>
      </c>
    </row>
    <row r="13" spans="1:10" x14ac:dyDescent="0.25">
      <c r="A13" s="46" t="s">
        <v>31</v>
      </c>
      <c r="B13" s="43">
        <f>AUTOMERCADO!AH25</f>
        <v>331.2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331.2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60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60</v>
      </c>
    </row>
    <row r="19" spans="1:10" x14ac:dyDescent="0.25">
      <c r="A19" s="48" t="s">
        <v>33</v>
      </c>
      <c r="B19" s="43">
        <f>AUTOMERCADO!AH31</f>
        <v>331.2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331.2</v>
      </c>
    </row>
    <row r="20" spans="1:10" x14ac:dyDescent="0.25">
      <c r="A20" s="46" t="s">
        <v>34</v>
      </c>
      <c r="B20" s="43">
        <f>AUTOMERCADO!AH32</f>
        <v>824.83999999999992</v>
      </c>
      <c r="C20" s="43">
        <f>MODELO!AH32</f>
        <v>130.53</v>
      </c>
      <c r="D20" s="43">
        <f>EXQUISITECES!AH32</f>
        <v>10</v>
      </c>
      <c r="E20" s="43">
        <f>HOYADA!AH32</f>
        <v>0</v>
      </c>
      <c r="F20" s="43">
        <f>FARMASTOP!AH32</f>
        <v>11.81</v>
      </c>
      <c r="G20" s="43">
        <f>BOCAS!AH32</f>
        <v>12.25</v>
      </c>
      <c r="H20" s="43">
        <f>LAGUNETICA!AH32</f>
        <v>0</v>
      </c>
      <c r="I20" s="43">
        <f>SANANTONIO!AH32</f>
        <v>0</v>
      </c>
      <c r="J20" s="43">
        <f t="shared" si="0"/>
        <v>989.42999999999984</v>
      </c>
    </row>
    <row r="21" spans="1:10" x14ac:dyDescent="0.25">
      <c r="A21" s="46" t="s">
        <v>35</v>
      </c>
      <c r="B21" s="43">
        <f>AUTOMERCADO!AH33</f>
        <v>4247.9259999999995</v>
      </c>
      <c r="C21" s="43">
        <f>MODELO!AH33</f>
        <v>672.22950000000003</v>
      </c>
      <c r="D21" s="43">
        <f>EXQUISITECES!AH33</f>
        <v>51.5</v>
      </c>
      <c r="E21" s="43">
        <f>HOYADA!AH33</f>
        <v>0</v>
      </c>
      <c r="F21" s="43">
        <f>FARMASTOP!AH33</f>
        <v>60.821500000000007</v>
      </c>
      <c r="G21" s="43">
        <f>BOCAS!AH33</f>
        <v>63.087500000000006</v>
      </c>
      <c r="H21" s="43">
        <f>LAGUNETICA!AH33</f>
        <v>0</v>
      </c>
      <c r="I21" s="43">
        <f>SANANTONIO!AH33</f>
        <v>0</v>
      </c>
      <c r="J21" s="43">
        <f t="shared" si="0"/>
        <v>5095.5644999999995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824.83999999999992</v>
      </c>
      <c r="C26" s="43">
        <f>MODELO!AH38</f>
        <v>130.53</v>
      </c>
      <c r="D26" s="43">
        <f>EXQUISITECES!AH38</f>
        <v>10</v>
      </c>
      <c r="E26" s="43">
        <f>HOYADA!AH38</f>
        <v>0</v>
      </c>
      <c r="F26" s="43">
        <f>FARMASTOP!AH38</f>
        <v>11.81</v>
      </c>
      <c r="G26" s="43">
        <f>BOCAS!AH38</f>
        <v>12.25</v>
      </c>
      <c r="H26" s="43">
        <f>LAGUNETICA!AH38</f>
        <v>0</v>
      </c>
      <c r="I26" s="43">
        <f>SANANTONIO!AH38</f>
        <v>0</v>
      </c>
      <c r="J26" s="43">
        <f t="shared" si="0"/>
        <v>989.42999999999984</v>
      </c>
    </row>
    <row r="27" spans="1:10" x14ac:dyDescent="0.25">
      <c r="A27" s="48" t="s">
        <v>42</v>
      </c>
      <c r="B27" s="43">
        <f>AUTOMERCADO!AH39</f>
        <v>4247.9259999999995</v>
      </c>
      <c r="C27" s="43">
        <f>MODELO!AH39</f>
        <v>672.22950000000003</v>
      </c>
      <c r="D27" s="43">
        <f>EXQUISITECES!AH39</f>
        <v>51.5</v>
      </c>
      <c r="E27" s="43">
        <f>HOYADA!AH39</f>
        <v>0</v>
      </c>
      <c r="F27" s="43">
        <f>FARMASTOP!AH39</f>
        <v>60.821500000000007</v>
      </c>
      <c r="G27" s="43">
        <f>BOCAS!AH39</f>
        <v>63.087500000000006</v>
      </c>
      <c r="H27" s="43">
        <f>LAGUNETICA!AH39</f>
        <v>0</v>
      </c>
      <c r="I27" s="43">
        <f>SANANTONIO!AH39</f>
        <v>0</v>
      </c>
      <c r="J27" s="43">
        <f t="shared" si="0"/>
        <v>5095.5644999999995</v>
      </c>
    </row>
    <row r="28" spans="1:10" x14ac:dyDescent="0.25">
      <c r="A28" s="46" t="s">
        <v>43</v>
      </c>
      <c r="B28" s="43">
        <f>AUTOMERCADO!AH40</f>
        <v>453.28999999999996</v>
      </c>
      <c r="C28" s="43">
        <f>MODELO!AH40</f>
        <v>68.36</v>
      </c>
      <c r="D28" s="43">
        <f>EXQUISITECES!AH40</f>
        <v>15.56</v>
      </c>
      <c r="E28" s="43">
        <f>HOYADA!AH40</f>
        <v>81.240000000000009</v>
      </c>
      <c r="F28" s="43">
        <f>FARMASTOP!AH40</f>
        <v>0</v>
      </c>
      <c r="G28" s="43">
        <f>BOCAS!AH40</f>
        <v>24.73</v>
      </c>
      <c r="H28" s="43">
        <f>LAGUNETICA!AH40</f>
        <v>38.75</v>
      </c>
      <c r="I28" s="43">
        <f>SANANTONIO!AH40</f>
        <v>0</v>
      </c>
      <c r="J28" s="43">
        <f t="shared" si="0"/>
        <v>681.93</v>
      </c>
    </row>
    <row r="29" spans="1:10" x14ac:dyDescent="0.25">
      <c r="A29" s="46" t="s">
        <v>44</v>
      </c>
      <c r="B29" s="43">
        <f>AUTOMERCADO!AH41</f>
        <v>2334.4435000000003</v>
      </c>
      <c r="C29" s="43">
        <f>MODELO!AH41</f>
        <v>352.05400000000003</v>
      </c>
      <c r="D29" s="43">
        <f>EXQUISITECES!AH41</f>
        <v>80.134000000000015</v>
      </c>
      <c r="E29" s="43">
        <f>HOYADA!AH41</f>
        <v>418.38600000000008</v>
      </c>
      <c r="F29" s="43">
        <f>FARMASTOP!AH41</f>
        <v>0</v>
      </c>
      <c r="G29" s="43">
        <f>BOCAS!AH41</f>
        <v>127.35950000000001</v>
      </c>
      <c r="H29" s="43">
        <f>LAGUNETICA!AH41</f>
        <v>199.5625</v>
      </c>
      <c r="I29" s="43">
        <f>SANANTONIO!AH41</f>
        <v>0</v>
      </c>
      <c r="J29" s="43">
        <f t="shared" si="0"/>
        <v>3511.9395000000004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453.28999999999996</v>
      </c>
      <c r="C34" s="43">
        <f>MODELO!AH46</f>
        <v>68.36</v>
      </c>
      <c r="D34" s="43">
        <f>EXQUISITECES!AH46</f>
        <v>15.56</v>
      </c>
      <c r="E34" s="43">
        <f>HOYADA!AH46</f>
        <v>81.240000000000009</v>
      </c>
      <c r="F34" s="43">
        <f>FARMASTOP!AH46</f>
        <v>0</v>
      </c>
      <c r="G34" s="43">
        <f>BOCAS!AH46</f>
        <v>24.73</v>
      </c>
      <c r="H34" s="43">
        <f>LAGUNETICA!AH46</f>
        <v>38.75</v>
      </c>
      <c r="I34" s="43">
        <f>SANANTONIO!AH46</f>
        <v>0</v>
      </c>
      <c r="J34" s="43">
        <f t="shared" si="0"/>
        <v>681.93</v>
      </c>
    </row>
    <row r="35" spans="1:10" x14ac:dyDescent="0.25">
      <c r="A35" s="48" t="s">
        <v>48</v>
      </c>
      <c r="B35" s="43">
        <f>AUTOMERCADO!AH47</f>
        <v>2334.4435000000003</v>
      </c>
      <c r="C35" s="43">
        <f>MODELO!AH47</f>
        <v>352.05400000000003</v>
      </c>
      <c r="D35" s="43">
        <f>EXQUISITECES!AH47</f>
        <v>80.134000000000015</v>
      </c>
      <c r="E35" s="43">
        <f>HOYADA!AH47</f>
        <v>418.38600000000008</v>
      </c>
      <c r="F35" s="43">
        <f>FARMASTOP!AH47</f>
        <v>0</v>
      </c>
      <c r="G35" s="43">
        <f>BOCAS!AH47</f>
        <v>127.35950000000001</v>
      </c>
      <c r="H35" s="43">
        <f>LAGUNETICA!AH47</f>
        <v>199.5625</v>
      </c>
      <c r="I35" s="43">
        <f>SANANTONIO!AH47</f>
        <v>0</v>
      </c>
      <c r="J35" s="43">
        <f t="shared" si="0"/>
        <v>3511.9395000000004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37568.409999999989</v>
      </c>
      <c r="C37" s="43">
        <f>MODELO!AH49</f>
        <v>14338.930000000002</v>
      </c>
      <c r="D37" s="43">
        <f>EXQUISITECES!AH49</f>
        <v>4476.0999999999995</v>
      </c>
      <c r="E37" s="43">
        <f>HOYADA!AH49</f>
        <v>7132.71</v>
      </c>
      <c r="F37" s="43">
        <f>FARMASTOP!AH49</f>
        <v>1727.29</v>
      </c>
      <c r="G37" s="43">
        <f>BOCAS!AH49</f>
        <v>2276.5899999999997</v>
      </c>
      <c r="H37" s="43">
        <f>LAGUNETICA!AH49</f>
        <v>3206.72</v>
      </c>
      <c r="I37" s="43">
        <f>SANANTONIO!AH49</f>
        <v>0</v>
      </c>
      <c r="J37" s="43">
        <f t="shared" si="0"/>
        <v>70726.749999999985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812.08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4304.79</v>
      </c>
      <c r="I40" s="43">
        <f>SANANTONIO!AH52</f>
        <v>0</v>
      </c>
      <c r="J40" s="43">
        <f t="shared" si="0"/>
        <v>5116.87</v>
      </c>
    </row>
    <row r="41" spans="1:10" x14ac:dyDescent="0.25">
      <c r="A41" s="74" t="s">
        <v>18</v>
      </c>
      <c r="B41" s="43">
        <f>AUTOMERCADO!AH53</f>
        <v>2727.9100000000003</v>
      </c>
      <c r="C41" s="43">
        <f>MODELO!AH53</f>
        <v>2279.8500000000004</v>
      </c>
      <c r="D41" s="43">
        <f>EXQUISITECES!AH53</f>
        <v>554.44999999999993</v>
      </c>
      <c r="E41" s="43">
        <f>HOYADA!AH53</f>
        <v>2773.63</v>
      </c>
      <c r="F41" s="43">
        <f>FARMASTOP!AH53</f>
        <v>329.95</v>
      </c>
      <c r="G41" s="43">
        <f>BOCAS!AH53</f>
        <v>464.66999999999996</v>
      </c>
      <c r="H41" s="43">
        <f>LAGUNETICA!AH53</f>
        <v>2732.67</v>
      </c>
      <c r="I41" s="43">
        <f>SANANTONIO!AH53</f>
        <v>0</v>
      </c>
      <c r="J41" s="43">
        <f t="shared" si="0"/>
        <v>11863.130000000001</v>
      </c>
    </row>
    <row r="42" spans="1:10" x14ac:dyDescent="0.25">
      <c r="A42" s="74" t="s">
        <v>114</v>
      </c>
      <c r="B42" s="43">
        <f>AUTOMERCADO!AH54</f>
        <v>68.099999999999994</v>
      </c>
      <c r="C42" s="43">
        <f>MODELO!AH54</f>
        <v>56.41</v>
      </c>
      <c r="D42" s="43">
        <f>EXQUISITECES!AH54</f>
        <v>0</v>
      </c>
      <c r="E42" s="43">
        <f>HOYADA!AH54</f>
        <v>19.309999999999999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143.82</v>
      </c>
    </row>
    <row r="43" spans="1:10" x14ac:dyDescent="0.25">
      <c r="A43" s="74" t="s">
        <v>52</v>
      </c>
      <c r="B43" s="43">
        <f>AUTOMERCADO!AH55</f>
        <v>3718.12</v>
      </c>
      <c r="C43" s="43">
        <f>MODELO!AH55</f>
        <v>1107.95</v>
      </c>
      <c r="D43" s="43">
        <f>EXQUISITECES!AH55</f>
        <v>287.13</v>
      </c>
      <c r="E43" s="43">
        <f>HOYADA!AH55</f>
        <v>19.079999999999998</v>
      </c>
      <c r="F43" s="43">
        <f>FARMASTOP!AH55</f>
        <v>3.6</v>
      </c>
      <c r="G43" s="43">
        <f>BOCAS!AH55</f>
        <v>98.91</v>
      </c>
      <c r="H43" s="43">
        <f>LAGUNETICA!AH55</f>
        <v>149.6</v>
      </c>
      <c r="I43" s="43">
        <f>SANANTONIO!AH55</f>
        <v>0</v>
      </c>
      <c r="J43" s="43">
        <f t="shared" si="0"/>
        <v>5384.39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66.22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66.22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46.8</v>
      </c>
      <c r="I47" s="43">
        <f>SANANTONIO!AH59</f>
        <v>0</v>
      </c>
      <c r="J47" s="43">
        <f t="shared" si="0"/>
        <v>46.8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96717.159500000023</v>
      </c>
      <c r="C52" s="75">
        <f>MODELO!AH64</f>
        <v>36392.573499999999</v>
      </c>
      <c r="D52" s="75">
        <f>EXQUISITECES!AH64</f>
        <v>10849.263999999999</v>
      </c>
      <c r="E52" s="75">
        <f>HOYADA!AH64</f>
        <v>16400.815999999999</v>
      </c>
      <c r="F52" s="75">
        <f>FARMASTOP!AH64</f>
        <v>3053.8615</v>
      </c>
      <c r="G52" s="75">
        <f>BOCAS!AH64</f>
        <v>6718.3670000000002</v>
      </c>
      <c r="H52" s="75">
        <f>LAGUNETICA!AH64</f>
        <v>20162.092500000002</v>
      </c>
      <c r="I52" s="75">
        <f>SANANTONIO!AH64</f>
        <v>0</v>
      </c>
      <c r="J52" s="75">
        <f t="shared" si="0"/>
        <v>190294.13399999999</v>
      </c>
    </row>
    <row r="53" spans="1:10" x14ac:dyDescent="0.25">
      <c r="A53" s="56" t="s">
        <v>3</v>
      </c>
      <c r="B53" s="43">
        <f>B2</f>
        <v>96226.82</v>
      </c>
      <c r="C53" s="43">
        <f t="shared" ref="C53:I53" si="1">C2</f>
        <v>36173.020000000004</v>
      </c>
      <c r="D53" s="43">
        <f t="shared" si="1"/>
        <v>10833.42</v>
      </c>
      <c r="E53" s="43">
        <f t="shared" si="1"/>
        <v>16375.57</v>
      </c>
      <c r="F53" s="43">
        <f t="shared" si="1"/>
        <v>2956.82</v>
      </c>
      <c r="G53" s="43">
        <f t="shared" si="1"/>
        <v>6704.2999999999993</v>
      </c>
      <c r="H53" s="43">
        <f t="shared" si="1"/>
        <v>20141.02</v>
      </c>
      <c r="I53" s="43">
        <f t="shared" si="1"/>
        <v>0</v>
      </c>
      <c r="J53" s="43">
        <f>J2</f>
        <v>189410.97000000003</v>
      </c>
    </row>
    <row r="54" spans="1:10" x14ac:dyDescent="0.25">
      <c r="A54" s="58" t="s">
        <v>95</v>
      </c>
      <c r="B54" s="43">
        <f>+B52-B53</f>
        <v>490.33950000001641</v>
      </c>
      <c r="C54" s="43">
        <f t="shared" ref="C54:I54" si="2">+C52-C53</f>
        <v>219.55349999999453</v>
      </c>
      <c r="D54" s="43">
        <f t="shared" si="2"/>
        <v>15.843999999999141</v>
      </c>
      <c r="E54" s="43">
        <f t="shared" si="2"/>
        <v>25.245999999999185</v>
      </c>
      <c r="F54" s="43">
        <f t="shared" si="2"/>
        <v>97.041499999999814</v>
      </c>
      <c r="G54" s="43">
        <f t="shared" si="2"/>
        <v>14.067000000000917</v>
      </c>
      <c r="H54" s="43">
        <f t="shared" si="2"/>
        <v>21.072500000002037</v>
      </c>
      <c r="I54" s="43">
        <f t="shared" si="2"/>
        <v>0</v>
      </c>
      <c r="J54" s="43">
        <f>+J52-J53</f>
        <v>883.16399999996065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J12" activePane="bottomRight" state="frozen"/>
      <selection pane="topRight" activeCell="B1" sqref="B1"/>
      <selection pane="bottomLeft" activeCell="A5" sqref="A5"/>
      <selection pane="bottomRight" activeCell="A29" sqref="A2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>
        <v>5.52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63</v>
      </c>
      <c r="I11" s="5" t="s">
        <v>65</v>
      </c>
      <c r="J11" s="5" t="s">
        <v>75</v>
      </c>
      <c r="K11" s="5" t="s">
        <v>81</v>
      </c>
      <c r="L11" s="5" t="s">
        <v>54</v>
      </c>
      <c r="M11" s="5" t="s">
        <v>56</v>
      </c>
      <c r="N11" s="5" t="s">
        <v>57</v>
      </c>
      <c r="O11" s="5" t="s">
        <v>60</v>
      </c>
      <c r="P11" s="5" t="s">
        <v>62</v>
      </c>
      <c r="Q11" s="5" t="s">
        <v>64</v>
      </c>
      <c r="R11" s="5" t="s">
        <v>66</v>
      </c>
      <c r="S11" s="5" t="s">
        <v>68</v>
      </c>
      <c r="T11" s="5" t="s">
        <v>70</v>
      </c>
      <c r="U11" s="5" t="s">
        <v>76</v>
      </c>
      <c r="V11" s="5" t="s">
        <v>80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6531.9</v>
      </c>
      <c r="C12" s="26">
        <v>1810.47</v>
      </c>
      <c r="D12" s="26">
        <v>8594.9699999999993</v>
      </c>
      <c r="E12" s="26">
        <v>9552.5400000000009</v>
      </c>
      <c r="F12" s="26">
        <v>3586.2</v>
      </c>
      <c r="G12" s="26">
        <v>4528</v>
      </c>
      <c r="H12" s="26">
        <v>1724.19</v>
      </c>
      <c r="I12" s="26">
        <v>3716.52</v>
      </c>
      <c r="J12" s="26">
        <v>125.35</v>
      </c>
      <c r="K12" s="26">
        <v>1654.01</v>
      </c>
      <c r="L12" s="26">
        <v>9878.19</v>
      </c>
      <c r="M12" s="26">
        <v>8149.21</v>
      </c>
      <c r="N12" s="26">
        <v>92.22</v>
      </c>
      <c r="O12" s="26">
        <v>7852.55</v>
      </c>
      <c r="P12" s="26">
        <v>8453.83</v>
      </c>
      <c r="Q12" s="26">
        <v>8867</v>
      </c>
      <c r="R12" s="26">
        <v>3482.92</v>
      </c>
      <c r="S12" s="26">
        <v>4617.9799999999996</v>
      </c>
      <c r="T12" s="26">
        <v>1185.3499999999999</v>
      </c>
      <c r="U12" s="26">
        <v>450.12</v>
      </c>
      <c r="V12" s="26">
        <v>1373.3</v>
      </c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96226.82</v>
      </c>
      <c r="AI12" s="26">
        <v>94776.17</v>
      </c>
      <c r="AJ12" s="69">
        <f>+AI12-AH12</f>
        <v>-1450.6500000000087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406</v>
      </c>
      <c r="E15" s="23"/>
      <c r="F15" s="23"/>
      <c r="G15" s="23"/>
      <c r="H15" s="23">
        <v>26</v>
      </c>
      <c r="I15" s="23">
        <v>71.5</v>
      </c>
      <c r="J15" s="23">
        <v>28.5</v>
      </c>
      <c r="K15" s="23">
        <v>18</v>
      </c>
      <c r="L15" s="23">
        <v>392.5</v>
      </c>
      <c r="M15" s="23"/>
      <c r="N15" s="23"/>
      <c r="O15" s="23"/>
      <c r="P15" s="23">
        <v>172</v>
      </c>
      <c r="Q15" s="23">
        <v>9.6999999999999993</v>
      </c>
      <c r="R15" s="23">
        <v>337</v>
      </c>
      <c r="S15" s="23">
        <v>347</v>
      </c>
      <c r="T15" s="23">
        <v>91.5</v>
      </c>
      <c r="U15" s="23">
        <v>86.5</v>
      </c>
      <c r="V15" s="23">
        <v>171</v>
      </c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2157.1999999999998</v>
      </c>
    </row>
    <row r="16" spans="1:36" s="32" customFormat="1" x14ac:dyDescent="0.25">
      <c r="A16" s="30" t="s">
        <v>20</v>
      </c>
      <c r="B16" s="31">
        <v>682</v>
      </c>
      <c r="C16" s="31">
        <v>162</v>
      </c>
      <c r="D16" s="31">
        <v>728</v>
      </c>
      <c r="E16" s="31">
        <v>1153</v>
      </c>
      <c r="F16" s="31">
        <v>312</v>
      </c>
      <c r="G16" s="31">
        <v>583</v>
      </c>
      <c r="H16" s="31">
        <v>87</v>
      </c>
      <c r="I16" s="31"/>
      <c r="J16" s="31"/>
      <c r="K16" s="31"/>
      <c r="L16" s="31">
        <v>1305</v>
      </c>
      <c r="M16" s="31">
        <v>817</v>
      </c>
      <c r="N16" s="31">
        <v>10</v>
      </c>
      <c r="O16" s="31">
        <v>787</v>
      </c>
      <c r="P16" s="31">
        <v>919</v>
      </c>
      <c r="Q16" s="31">
        <v>842</v>
      </c>
      <c r="R16" s="31"/>
      <c r="S16" s="31"/>
      <c r="T16" s="31"/>
      <c r="U16" s="31"/>
      <c r="V16" s="31">
        <v>72</v>
      </c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8459</v>
      </c>
      <c r="AJ16" s="70"/>
    </row>
    <row r="17" spans="1:36" s="47" customFormat="1" x14ac:dyDescent="0.25">
      <c r="A17" s="46" t="s">
        <v>27</v>
      </c>
      <c r="B17" s="22">
        <f>B16*$B$8</f>
        <v>3512.3</v>
      </c>
      <c r="C17" s="22">
        <f>C16*$B$8</f>
        <v>834.30000000000007</v>
      </c>
      <c r="D17" s="22">
        <f t="shared" ref="D17:L17" si="2">D16*$B$8</f>
        <v>3749.2000000000003</v>
      </c>
      <c r="E17" s="22">
        <f t="shared" si="2"/>
        <v>5937.9500000000007</v>
      </c>
      <c r="F17" s="22">
        <f t="shared" si="2"/>
        <v>1606.8000000000002</v>
      </c>
      <c r="G17" s="22">
        <f t="shared" si="2"/>
        <v>3002.4500000000003</v>
      </c>
      <c r="H17" s="22">
        <f t="shared" si="2"/>
        <v>448.05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6720.7500000000009</v>
      </c>
      <c r="M17" s="22">
        <f t="shared" ref="M17:R17" si="3">M16*$B$8</f>
        <v>4207.55</v>
      </c>
      <c r="N17" s="22">
        <f t="shared" si="3"/>
        <v>51.5</v>
      </c>
      <c r="O17" s="22">
        <f t="shared" si="3"/>
        <v>4053.05</v>
      </c>
      <c r="P17" s="22">
        <f t="shared" si="3"/>
        <v>4732.8500000000004</v>
      </c>
      <c r="Q17" s="22">
        <f t="shared" si="3"/>
        <v>4336.3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370.8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43563.850000000006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682</v>
      </c>
      <c r="C22" s="20">
        <f t="shared" ref="C22:L22" si="11">+C16+C18+C20</f>
        <v>162</v>
      </c>
      <c r="D22" s="20">
        <f t="shared" si="11"/>
        <v>728</v>
      </c>
      <c r="E22" s="20">
        <f t="shared" si="11"/>
        <v>1153</v>
      </c>
      <c r="F22" s="20">
        <f t="shared" si="11"/>
        <v>312</v>
      </c>
      <c r="G22" s="20">
        <f t="shared" si="11"/>
        <v>583</v>
      </c>
      <c r="H22" s="20">
        <f t="shared" si="11"/>
        <v>87</v>
      </c>
      <c r="I22" s="20">
        <f t="shared" si="11"/>
        <v>0</v>
      </c>
      <c r="J22" s="20">
        <f t="shared" si="11"/>
        <v>0</v>
      </c>
      <c r="K22" s="20">
        <f t="shared" si="11"/>
        <v>0</v>
      </c>
      <c r="L22" s="20">
        <f t="shared" si="11"/>
        <v>1305</v>
      </c>
      <c r="M22" s="20">
        <f t="shared" ref="M22:S22" si="12">+M16+M18+M20</f>
        <v>817</v>
      </c>
      <c r="N22" s="20">
        <f t="shared" si="12"/>
        <v>10</v>
      </c>
      <c r="O22" s="20">
        <f t="shared" si="12"/>
        <v>787</v>
      </c>
      <c r="P22" s="20">
        <f t="shared" si="12"/>
        <v>919</v>
      </c>
      <c r="Q22" s="20">
        <f t="shared" si="12"/>
        <v>842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72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8459</v>
      </c>
    </row>
    <row r="23" spans="1:36" s="47" customFormat="1" x14ac:dyDescent="0.25">
      <c r="A23" s="48" t="s">
        <v>26</v>
      </c>
      <c r="B23" s="19">
        <f>+B17+B19+B21</f>
        <v>3512.3</v>
      </c>
      <c r="C23" s="19">
        <f t="shared" ref="C23:L23" si="14">+C17+C19+C21</f>
        <v>834.30000000000007</v>
      </c>
      <c r="D23" s="19">
        <f t="shared" si="14"/>
        <v>3749.2000000000003</v>
      </c>
      <c r="E23" s="19">
        <f t="shared" si="14"/>
        <v>5937.9500000000007</v>
      </c>
      <c r="F23" s="19">
        <f t="shared" si="14"/>
        <v>1606.8000000000002</v>
      </c>
      <c r="G23" s="19">
        <f t="shared" si="14"/>
        <v>3002.4500000000003</v>
      </c>
      <c r="H23" s="19">
        <f t="shared" si="14"/>
        <v>448.05</v>
      </c>
      <c r="I23" s="19">
        <f t="shared" si="14"/>
        <v>0</v>
      </c>
      <c r="J23" s="19">
        <f t="shared" si="14"/>
        <v>0</v>
      </c>
      <c r="K23" s="19">
        <f t="shared" si="14"/>
        <v>0</v>
      </c>
      <c r="L23" s="19">
        <f t="shared" si="14"/>
        <v>6720.7500000000009</v>
      </c>
      <c r="M23" s="19">
        <f t="shared" ref="M23:S23" si="15">+M17+M19+M21</f>
        <v>4207.55</v>
      </c>
      <c r="N23" s="19">
        <f t="shared" si="15"/>
        <v>51.5</v>
      </c>
      <c r="O23" s="19">
        <f t="shared" si="15"/>
        <v>4053.05</v>
      </c>
      <c r="P23" s="19">
        <f t="shared" si="15"/>
        <v>4732.8500000000004</v>
      </c>
      <c r="Q23" s="19">
        <f t="shared" si="15"/>
        <v>4336.3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370.8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43563.850000000006</v>
      </c>
    </row>
    <row r="24" spans="1:36" x14ac:dyDescent="0.25">
      <c r="A24" s="13" t="s">
        <v>28</v>
      </c>
      <c r="B24" s="34"/>
      <c r="C24" s="34"/>
      <c r="D24" s="34">
        <v>10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>
        <v>50</v>
      </c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60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55.199999999999996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276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331.2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10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50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60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55.199999999999996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276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331.2</v>
      </c>
    </row>
    <row r="32" spans="1:36" x14ac:dyDescent="0.25">
      <c r="A32" s="13" t="s">
        <v>34</v>
      </c>
      <c r="B32" s="36"/>
      <c r="C32" s="36"/>
      <c r="D32" s="36">
        <v>324.77999999999997</v>
      </c>
      <c r="E32" s="36">
        <v>132.19999999999999</v>
      </c>
      <c r="F32" s="36">
        <v>124.46</v>
      </c>
      <c r="G32" s="36"/>
      <c r="H32" s="36"/>
      <c r="I32" s="36"/>
      <c r="J32" s="36"/>
      <c r="K32" s="36"/>
      <c r="L32" s="36">
        <v>38.14</v>
      </c>
      <c r="M32" s="37">
        <v>149.38999999999999</v>
      </c>
      <c r="N32" s="37"/>
      <c r="O32" s="37"/>
      <c r="P32" s="37"/>
      <c r="Q32" s="37">
        <v>55.87</v>
      </c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824.83999999999992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1672.617</v>
      </c>
      <c r="E33" s="22">
        <f t="shared" si="30"/>
        <v>680.83</v>
      </c>
      <c r="F33" s="22">
        <f t="shared" si="30"/>
        <v>640.96900000000005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196.42100000000002</v>
      </c>
      <c r="M33" s="22">
        <f t="shared" ref="M33:R33" si="31">M32*$B$8</f>
        <v>769.35849999999994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287.73050000000001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4247.9259999999995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324.77999999999997</v>
      </c>
      <c r="E38" s="20">
        <f t="shared" si="39"/>
        <v>132.19999999999999</v>
      </c>
      <c r="F38" s="20">
        <f t="shared" si="39"/>
        <v>124.46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38.14</v>
      </c>
      <c r="M38" s="20">
        <f t="shared" ref="M38:S38" si="40">+M32+M34+M36</f>
        <v>149.38999999999999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55.87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824.83999999999992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1672.617</v>
      </c>
      <c r="E39" s="19">
        <f t="shared" si="42"/>
        <v>680.83</v>
      </c>
      <c r="F39" s="19">
        <f t="shared" si="42"/>
        <v>640.96900000000005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196.42100000000002</v>
      </c>
      <c r="M39" s="19">
        <f t="shared" ref="M39:S39" si="43">+M33+M35+M37</f>
        <v>769.35849999999994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287.73050000000001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4247.9259999999995</v>
      </c>
    </row>
    <row r="40" spans="1:34" x14ac:dyDescent="0.25">
      <c r="A40" s="13" t="s">
        <v>43</v>
      </c>
      <c r="B40" s="36"/>
      <c r="C40" s="36"/>
      <c r="D40" s="36"/>
      <c r="E40" s="36">
        <v>8.25</v>
      </c>
      <c r="F40" s="36">
        <v>12</v>
      </c>
      <c r="G40" s="36"/>
      <c r="H40" s="36">
        <v>49.44</v>
      </c>
      <c r="I40" s="36"/>
      <c r="J40" s="36"/>
      <c r="K40" s="36"/>
      <c r="L40" s="36">
        <v>69.95</v>
      </c>
      <c r="M40" s="36">
        <v>10.18</v>
      </c>
      <c r="N40" s="36"/>
      <c r="O40" s="36">
        <v>137.81</v>
      </c>
      <c r="P40" s="36">
        <v>17.28</v>
      </c>
      <c r="Q40" s="36">
        <v>148.38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453.28999999999996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42.487500000000004</v>
      </c>
      <c r="F41" s="22">
        <f t="shared" si="45"/>
        <v>61.800000000000004</v>
      </c>
      <c r="G41" s="22">
        <f t="shared" si="45"/>
        <v>0</v>
      </c>
      <c r="H41" s="22">
        <f t="shared" si="45"/>
        <v>254.61600000000001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360.24250000000006</v>
      </c>
      <c r="M41" s="22">
        <f t="shared" ref="M41:R41" si="46">M40*$B$8</f>
        <v>52.427</v>
      </c>
      <c r="N41" s="22">
        <f t="shared" si="46"/>
        <v>0</v>
      </c>
      <c r="O41" s="22">
        <f t="shared" si="46"/>
        <v>709.72150000000011</v>
      </c>
      <c r="P41" s="22">
        <f t="shared" si="46"/>
        <v>88.992000000000019</v>
      </c>
      <c r="Q41" s="22">
        <f t="shared" si="46"/>
        <v>764.15700000000004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2334.4435000000003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8.25</v>
      </c>
      <c r="F46" s="20">
        <f t="shared" si="54"/>
        <v>12</v>
      </c>
      <c r="G46" s="20">
        <f t="shared" si="54"/>
        <v>0</v>
      </c>
      <c r="H46" s="20">
        <f t="shared" si="54"/>
        <v>49.44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69.95</v>
      </c>
      <c r="M46" s="20">
        <f t="shared" ref="M46:S46" si="55">+M40+M42+M44</f>
        <v>10.18</v>
      </c>
      <c r="N46" s="20">
        <f t="shared" si="55"/>
        <v>0</v>
      </c>
      <c r="O46" s="20">
        <f t="shared" si="55"/>
        <v>137.81</v>
      </c>
      <c r="P46" s="20">
        <f t="shared" si="55"/>
        <v>17.28</v>
      </c>
      <c r="Q46" s="20">
        <f t="shared" si="55"/>
        <v>148.38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453.28999999999996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42.487500000000004</v>
      </c>
      <c r="F47" s="19">
        <f t="shared" si="57"/>
        <v>61.800000000000004</v>
      </c>
      <c r="G47" s="19">
        <f t="shared" si="57"/>
        <v>0</v>
      </c>
      <c r="H47" s="19">
        <f t="shared" si="57"/>
        <v>254.61600000000001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360.24250000000006</v>
      </c>
      <c r="M47" s="19">
        <f t="shared" ref="M47:S47" si="58">+M41+M43+M45</f>
        <v>52.427</v>
      </c>
      <c r="N47" s="19">
        <f t="shared" si="58"/>
        <v>0</v>
      </c>
      <c r="O47" s="19">
        <f t="shared" si="58"/>
        <v>709.72150000000011</v>
      </c>
      <c r="P47" s="19">
        <f t="shared" si="58"/>
        <v>88.992000000000019</v>
      </c>
      <c r="Q47" s="19">
        <f t="shared" si="58"/>
        <v>764.15700000000004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2334.4435000000003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2745.92</v>
      </c>
      <c r="C49" s="44">
        <v>1028.45</v>
      </c>
      <c r="D49" s="44">
        <v>2468.4299999999998</v>
      </c>
      <c r="E49" s="44">
        <v>2079.14</v>
      </c>
      <c r="F49" s="44">
        <v>955.34</v>
      </c>
      <c r="G49" s="44">
        <v>1343.97</v>
      </c>
      <c r="H49" s="44">
        <v>1006.04</v>
      </c>
      <c r="I49" s="44">
        <v>3257.47</v>
      </c>
      <c r="J49" s="44">
        <v>96.85</v>
      </c>
      <c r="K49" s="44">
        <v>1494.78</v>
      </c>
      <c r="L49" s="44">
        <v>1784.83</v>
      </c>
      <c r="M49" s="45">
        <v>2149.8200000000002</v>
      </c>
      <c r="N49" s="45"/>
      <c r="O49" s="45">
        <v>2647.76</v>
      </c>
      <c r="P49" s="45">
        <v>3267.5</v>
      </c>
      <c r="Q49" s="45">
        <v>2293.9299999999998</v>
      </c>
      <c r="R49" s="45">
        <v>2991.99</v>
      </c>
      <c r="S49" s="45">
        <v>3849.49</v>
      </c>
      <c r="T49" s="45">
        <v>1093.71</v>
      </c>
      <c r="U49" s="45">
        <v>301.14</v>
      </c>
      <c r="V49" s="45">
        <v>711.85</v>
      </c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37568.409999999989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319.67</v>
      </c>
      <c r="C53" s="44">
        <v>23.68</v>
      </c>
      <c r="D53" s="44">
        <v>236.09</v>
      </c>
      <c r="E53" s="44">
        <v>295.91000000000003</v>
      </c>
      <c r="F53" s="44"/>
      <c r="G53" s="44"/>
      <c r="H53" s="44"/>
      <c r="I53" s="44"/>
      <c r="J53" s="44"/>
      <c r="K53" s="44"/>
      <c r="L53" s="44">
        <v>422.44</v>
      </c>
      <c r="M53" s="45">
        <v>1100.73</v>
      </c>
      <c r="N53" s="45">
        <v>40.72</v>
      </c>
      <c r="O53" s="45">
        <v>162.55000000000001</v>
      </c>
      <c r="P53" s="45"/>
      <c r="Q53" s="45"/>
      <c r="R53" s="45"/>
      <c r="S53" s="45"/>
      <c r="T53" s="45"/>
      <c r="U53" s="45"/>
      <c r="V53" s="45">
        <v>126.12</v>
      </c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2727.9100000000003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>
        <v>33.35</v>
      </c>
      <c r="Q54" s="45"/>
      <c r="R54" s="45"/>
      <c r="S54" s="45"/>
      <c r="T54" s="45"/>
      <c r="U54" s="45">
        <v>34.75</v>
      </c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68.099999999999994</v>
      </c>
    </row>
    <row r="55" spans="1:34" x14ac:dyDescent="0.25">
      <c r="A55" s="17" t="s">
        <v>52</v>
      </c>
      <c r="B55" s="44"/>
      <c r="C55" s="44"/>
      <c r="D55" s="44">
        <v>10</v>
      </c>
      <c r="E55" s="44">
        <v>596.34</v>
      </c>
      <c r="F55" s="44">
        <v>350.8</v>
      </c>
      <c r="G55" s="44">
        <v>216.01</v>
      </c>
      <c r="H55" s="44"/>
      <c r="I55" s="44">
        <v>387.91</v>
      </c>
      <c r="J55" s="44"/>
      <c r="K55" s="44">
        <v>142.55000000000001</v>
      </c>
      <c r="L55" s="44">
        <v>5.17</v>
      </c>
      <c r="M55" s="45">
        <v>20.67</v>
      </c>
      <c r="N55" s="45"/>
      <c r="O55" s="45">
        <v>37.340000000000003</v>
      </c>
      <c r="P55" s="45">
        <v>164.48</v>
      </c>
      <c r="Q55" s="45">
        <v>1180.24</v>
      </c>
      <c r="R55" s="45">
        <v>155.72</v>
      </c>
      <c r="S55" s="45">
        <v>422.01</v>
      </c>
      <c r="T55" s="45"/>
      <c r="U55" s="45">
        <v>28.88</v>
      </c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3718.12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6577.89</v>
      </c>
      <c r="C64" s="53">
        <f t="shared" ref="C64:AG64" si="61">+C15+C23+C31+C39+C47+C48+C49+C50+C51+C52+C53+C54+C55+C56+C57+C58+C59+C60+C61+C62+C63</f>
        <v>1886.43</v>
      </c>
      <c r="D64" s="53">
        <f t="shared" si="61"/>
        <v>8597.5370000000003</v>
      </c>
      <c r="E64" s="53">
        <f t="shared" si="61"/>
        <v>9632.6575000000012</v>
      </c>
      <c r="F64" s="53">
        <f t="shared" si="61"/>
        <v>3615.7090000000007</v>
      </c>
      <c r="G64" s="53">
        <f t="shared" si="61"/>
        <v>4562.43</v>
      </c>
      <c r="H64" s="53">
        <f t="shared" si="61"/>
        <v>1734.7060000000001</v>
      </c>
      <c r="I64" s="53">
        <f t="shared" si="61"/>
        <v>3716.8799999999997</v>
      </c>
      <c r="J64" s="53">
        <f t="shared" si="61"/>
        <v>125.35</v>
      </c>
      <c r="K64" s="53">
        <f t="shared" si="61"/>
        <v>1655.33</v>
      </c>
      <c r="L64" s="53">
        <f t="shared" si="61"/>
        <v>9882.3535000000011</v>
      </c>
      <c r="M64" s="53">
        <f t="shared" si="61"/>
        <v>8300.5555000000004</v>
      </c>
      <c r="N64" s="53">
        <f t="shared" si="61"/>
        <v>92.22</v>
      </c>
      <c r="O64" s="53">
        <f t="shared" si="61"/>
        <v>7886.4215000000013</v>
      </c>
      <c r="P64" s="53">
        <f t="shared" si="61"/>
        <v>8459.1720000000005</v>
      </c>
      <c r="Q64" s="53">
        <f t="shared" si="61"/>
        <v>8872.057499999999</v>
      </c>
      <c r="R64" s="53">
        <f t="shared" si="61"/>
        <v>3484.7099999999996</v>
      </c>
      <c r="S64" s="53">
        <f t="shared" si="61"/>
        <v>4618.5</v>
      </c>
      <c r="T64" s="53">
        <f t="shared" si="61"/>
        <v>1185.21</v>
      </c>
      <c r="U64" s="53">
        <f t="shared" si="61"/>
        <v>451.27</v>
      </c>
      <c r="V64" s="53">
        <f t="shared" si="61"/>
        <v>1379.77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96717.159500000023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6 D</v>
      </c>
      <c r="I66" s="55" t="str">
        <f t="shared" si="62"/>
        <v>CAJA 7 D</v>
      </c>
      <c r="J66" s="55" t="str">
        <f t="shared" si="62"/>
        <v>CAJA 12 D</v>
      </c>
      <c r="K66" s="55" t="str">
        <f t="shared" si="62"/>
        <v>CAJA 15 D</v>
      </c>
      <c r="L66" s="55" t="str">
        <f t="shared" si="62"/>
        <v>CAJA 1 N</v>
      </c>
      <c r="M66" s="55" t="str">
        <f t="shared" si="62"/>
        <v>CAJA 2 N</v>
      </c>
      <c r="N66" s="55" t="str">
        <f t="shared" si="62"/>
        <v>CAJA 3 D</v>
      </c>
      <c r="O66" s="55" t="str">
        <f t="shared" si="62"/>
        <v>CAJA 4 N</v>
      </c>
      <c r="P66" s="55" t="str">
        <f t="shared" si="62"/>
        <v>CAJA 5 N</v>
      </c>
      <c r="Q66" s="55" t="str">
        <f t="shared" si="62"/>
        <v>CAJA 6 N</v>
      </c>
      <c r="R66" s="55" t="str">
        <f t="shared" si="62"/>
        <v>CAJA 7 N</v>
      </c>
      <c r="S66" s="55" t="str">
        <f t="shared" si="62"/>
        <v>CAJA 8 N</v>
      </c>
      <c r="T66" s="55" t="str">
        <f t="shared" si="62"/>
        <v>CAJA 9 N</v>
      </c>
      <c r="U66" s="55" t="str">
        <f t="shared" si="62"/>
        <v>CAJA 12 N</v>
      </c>
      <c r="V66" s="55" t="str">
        <f t="shared" si="62"/>
        <v>CAJA 14 N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6531.9</v>
      </c>
      <c r="C67" s="57">
        <f t="shared" ref="C67:L67" si="63">C12</f>
        <v>1810.47</v>
      </c>
      <c r="D67" s="57">
        <f t="shared" si="63"/>
        <v>8594.9699999999993</v>
      </c>
      <c r="E67" s="57">
        <f t="shared" si="63"/>
        <v>9552.5400000000009</v>
      </c>
      <c r="F67" s="57">
        <f t="shared" si="63"/>
        <v>3586.2</v>
      </c>
      <c r="G67" s="57">
        <f t="shared" si="63"/>
        <v>4528</v>
      </c>
      <c r="H67" s="57">
        <f t="shared" si="63"/>
        <v>1724.19</v>
      </c>
      <c r="I67" s="57">
        <f t="shared" si="63"/>
        <v>3716.52</v>
      </c>
      <c r="J67" s="57">
        <f t="shared" si="63"/>
        <v>125.35</v>
      </c>
      <c r="K67" s="57">
        <f t="shared" si="63"/>
        <v>1654.01</v>
      </c>
      <c r="L67" s="57">
        <f t="shared" si="63"/>
        <v>9878.19</v>
      </c>
      <c r="M67" s="57">
        <f t="shared" ref="M67:AG67" si="64">M12</f>
        <v>8149.21</v>
      </c>
      <c r="N67" s="57">
        <f t="shared" si="64"/>
        <v>92.22</v>
      </c>
      <c r="O67" s="57">
        <f t="shared" si="64"/>
        <v>7852.55</v>
      </c>
      <c r="P67" s="57">
        <f t="shared" si="64"/>
        <v>8453.83</v>
      </c>
      <c r="Q67" s="57">
        <f t="shared" si="64"/>
        <v>8867</v>
      </c>
      <c r="R67" s="57">
        <f t="shared" si="64"/>
        <v>3482.92</v>
      </c>
      <c r="S67" s="57">
        <f t="shared" si="64"/>
        <v>4617.9799999999996</v>
      </c>
      <c r="T67" s="57">
        <f t="shared" si="64"/>
        <v>1185.3499999999999</v>
      </c>
      <c r="U67" s="57">
        <f t="shared" si="64"/>
        <v>450.12</v>
      </c>
      <c r="V67" s="57">
        <f t="shared" si="64"/>
        <v>1373.3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96226.82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6531.9</v>
      </c>
      <c r="C69" s="59">
        <f t="shared" ref="C69:L69" si="67">+C67+C68</f>
        <v>1810.47</v>
      </c>
      <c r="D69" s="59">
        <f t="shared" si="67"/>
        <v>8594.9699999999993</v>
      </c>
      <c r="E69" s="59">
        <f t="shared" si="67"/>
        <v>9552.5400000000009</v>
      </c>
      <c r="F69" s="59">
        <f t="shared" si="67"/>
        <v>3586.2</v>
      </c>
      <c r="G69" s="59">
        <f t="shared" si="67"/>
        <v>4528</v>
      </c>
      <c r="H69" s="59">
        <f t="shared" si="67"/>
        <v>1724.19</v>
      </c>
      <c r="I69" s="59">
        <f t="shared" si="67"/>
        <v>3716.52</v>
      </c>
      <c r="J69" s="59">
        <f t="shared" si="67"/>
        <v>125.35</v>
      </c>
      <c r="K69" s="59">
        <f t="shared" si="67"/>
        <v>1654.01</v>
      </c>
      <c r="L69" s="59">
        <f t="shared" si="67"/>
        <v>9878.19</v>
      </c>
      <c r="M69" s="59">
        <f t="shared" ref="M69:AG69" si="68">+M67+M68</f>
        <v>8149.21</v>
      </c>
      <c r="N69" s="59">
        <f t="shared" si="68"/>
        <v>92.22</v>
      </c>
      <c r="O69" s="59">
        <f t="shared" si="68"/>
        <v>7852.55</v>
      </c>
      <c r="P69" s="59">
        <f t="shared" si="68"/>
        <v>8453.83</v>
      </c>
      <c r="Q69" s="59">
        <f t="shared" si="68"/>
        <v>8867</v>
      </c>
      <c r="R69" s="59">
        <f t="shared" si="68"/>
        <v>3482.92</v>
      </c>
      <c r="S69" s="59">
        <f t="shared" si="68"/>
        <v>4617.9799999999996</v>
      </c>
      <c r="T69" s="59">
        <f t="shared" si="68"/>
        <v>1185.3499999999999</v>
      </c>
      <c r="U69" s="59">
        <f t="shared" si="68"/>
        <v>450.12</v>
      </c>
      <c r="V69" s="59">
        <f t="shared" si="68"/>
        <v>1373.3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96226.82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45.990000000000691</v>
      </c>
      <c r="C70" s="57">
        <f t="shared" si="69"/>
        <v>75.960000000000036</v>
      </c>
      <c r="D70" s="57">
        <f t="shared" si="69"/>
        <v>2.5670000000009168</v>
      </c>
      <c r="E70" s="57">
        <f t="shared" si="69"/>
        <v>80.117500000000291</v>
      </c>
      <c r="F70" s="57">
        <f t="shared" si="69"/>
        <v>29.509000000000924</v>
      </c>
      <c r="G70" s="57">
        <f t="shared" si="69"/>
        <v>34.430000000000291</v>
      </c>
      <c r="H70" s="57">
        <f t="shared" si="69"/>
        <v>10.516000000000076</v>
      </c>
      <c r="I70" s="57">
        <f t="shared" si="69"/>
        <v>0.35999999999967258</v>
      </c>
      <c r="J70" s="57">
        <f t="shared" si="69"/>
        <v>0</v>
      </c>
      <c r="K70" s="57">
        <f t="shared" si="69"/>
        <v>1.3199999999999363</v>
      </c>
      <c r="L70" s="57">
        <f t="shared" si="69"/>
        <v>4.1635000000005675</v>
      </c>
      <c r="M70" s="57">
        <f t="shared" ref="M70:AG70" si="70">+M64-M69</f>
        <v>151.34550000000036</v>
      </c>
      <c r="N70" s="57">
        <f t="shared" si="70"/>
        <v>0</v>
      </c>
      <c r="O70" s="57">
        <f t="shared" si="70"/>
        <v>33.871500000001106</v>
      </c>
      <c r="P70" s="57">
        <f t="shared" si="70"/>
        <v>5.342000000000553</v>
      </c>
      <c r="Q70" s="57">
        <f t="shared" si="70"/>
        <v>5.0574999999989814</v>
      </c>
      <c r="R70" s="57">
        <f t="shared" si="70"/>
        <v>1.7899999999995089</v>
      </c>
      <c r="S70" s="57">
        <f t="shared" si="70"/>
        <v>0.52000000000043656</v>
      </c>
      <c r="T70" s="57">
        <f t="shared" si="70"/>
        <v>-0.13999999999987267</v>
      </c>
      <c r="U70" s="57">
        <f t="shared" si="70"/>
        <v>1.1499999999999773</v>
      </c>
      <c r="V70" s="57">
        <f t="shared" si="70"/>
        <v>6.4700000000000273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490.33950000000448</v>
      </c>
    </row>
    <row r="71" spans="1:34" ht="101.25" customHeight="1" x14ac:dyDescent="0.25">
      <c r="A71" s="77" t="s">
        <v>96</v>
      </c>
      <c r="B71" s="14" t="s">
        <v>131</v>
      </c>
      <c r="C71" s="14" t="s">
        <v>132</v>
      </c>
      <c r="D71" s="14"/>
      <c r="E71" s="14" t="s">
        <v>133</v>
      </c>
      <c r="F71" s="14" t="s">
        <v>134</v>
      </c>
      <c r="G71" s="14" t="s">
        <v>135</v>
      </c>
      <c r="H71" s="14" t="s">
        <v>137</v>
      </c>
      <c r="I71" s="14"/>
      <c r="J71" s="14"/>
      <c r="K71" s="14"/>
      <c r="L71" s="14"/>
      <c r="M71" s="29" t="s">
        <v>140</v>
      </c>
      <c r="N71" s="29"/>
      <c r="O71" s="29" t="s">
        <v>141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G72" s="12" t="s">
        <v>136</v>
      </c>
      <c r="H72" s="12" t="s">
        <v>138</v>
      </c>
      <c r="AH72" s="47"/>
    </row>
    <row r="73" spans="1:34" x14ac:dyDescent="0.25">
      <c r="H73" s="12" t="s">
        <v>139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49" sqref="AH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3399.62</v>
      </c>
      <c r="C12" s="26">
        <v>3065.14</v>
      </c>
      <c r="D12" s="26">
        <v>2888.66</v>
      </c>
      <c r="E12" s="26">
        <v>2063.62</v>
      </c>
      <c r="F12" s="26">
        <v>1782.5</v>
      </c>
      <c r="G12" s="26">
        <v>4163.37</v>
      </c>
      <c r="H12" s="26">
        <v>4748.92</v>
      </c>
      <c r="I12" s="26">
        <v>2972.89</v>
      </c>
      <c r="J12" s="26">
        <v>3685.11</v>
      </c>
      <c r="K12" s="26">
        <v>2181.33</v>
      </c>
      <c r="L12" s="26">
        <v>2290.06</v>
      </c>
      <c r="M12" s="26">
        <v>2931.8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36173.020000000004</v>
      </c>
      <c r="AI12" s="26">
        <v>35733</v>
      </c>
      <c r="AJ12" s="69">
        <f>+AI12-AH12</f>
        <v>-440.02000000000407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108</v>
      </c>
      <c r="C15" s="23">
        <v>34</v>
      </c>
      <c r="D15" s="23">
        <v>0</v>
      </c>
      <c r="E15" s="23">
        <v>0</v>
      </c>
      <c r="F15" s="23">
        <v>59.5</v>
      </c>
      <c r="G15" s="23">
        <v>168.5</v>
      </c>
      <c r="H15" s="23">
        <v>113</v>
      </c>
      <c r="I15" s="23">
        <v>264.5</v>
      </c>
      <c r="J15" s="23"/>
      <c r="K15" s="23">
        <v>223</v>
      </c>
      <c r="L15" s="23">
        <v>237</v>
      </c>
      <c r="M15" s="23">
        <v>312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1519.5</v>
      </c>
    </row>
    <row r="16" spans="1:36" s="32" customFormat="1" x14ac:dyDescent="0.25">
      <c r="A16" s="30" t="s">
        <v>20</v>
      </c>
      <c r="B16" s="31">
        <v>255</v>
      </c>
      <c r="C16" s="31">
        <v>211</v>
      </c>
      <c r="D16" s="31">
        <v>213</v>
      </c>
      <c r="E16" s="31">
        <v>93</v>
      </c>
      <c r="F16" s="31">
        <v>111</v>
      </c>
      <c r="G16" s="31">
        <v>425</v>
      </c>
      <c r="H16" s="31">
        <v>543</v>
      </c>
      <c r="I16" s="31">
        <v>272</v>
      </c>
      <c r="J16" s="31">
        <v>471</v>
      </c>
      <c r="K16" s="31"/>
      <c r="L16" s="31">
        <v>160</v>
      </c>
      <c r="M16" s="31">
        <v>195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2949</v>
      </c>
      <c r="AJ16" s="70"/>
    </row>
    <row r="17" spans="1:36" s="47" customFormat="1" x14ac:dyDescent="0.25">
      <c r="A17" s="46" t="s">
        <v>27</v>
      </c>
      <c r="B17" s="22">
        <f>B16*$B$8</f>
        <v>1313.25</v>
      </c>
      <c r="C17" s="22">
        <f>C16*$B$8</f>
        <v>1086.6500000000001</v>
      </c>
      <c r="D17" s="22">
        <f t="shared" ref="D17:AG17" si="2">D16*$B$8</f>
        <v>1096.95</v>
      </c>
      <c r="E17" s="22">
        <f t="shared" si="2"/>
        <v>478.95000000000005</v>
      </c>
      <c r="F17" s="22">
        <f t="shared" si="2"/>
        <v>571.65000000000009</v>
      </c>
      <c r="G17" s="22">
        <f t="shared" si="2"/>
        <v>2188.75</v>
      </c>
      <c r="H17" s="22">
        <f t="shared" si="2"/>
        <v>2796.4500000000003</v>
      </c>
      <c r="I17" s="22">
        <f t="shared" si="2"/>
        <v>1400.8000000000002</v>
      </c>
      <c r="J17" s="22">
        <f t="shared" si="2"/>
        <v>2425.65</v>
      </c>
      <c r="K17" s="22">
        <f t="shared" si="2"/>
        <v>0</v>
      </c>
      <c r="L17" s="22">
        <f t="shared" si="2"/>
        <v>824</v>
      </c>
      <c r="M17" s="22">
        <f t="shared" si="2"/>
        <v>1004.2500000000001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15187.35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255</v>
      </c>
      <c r="C22" s="20">
        <f t="shared" ref="C22:AG23" si="5">+C16+C18+C20</f>
        <v>211</v>
      </c>
      <c r="D22" s="20">
        <f t="shared" si="5"/>
        <v>213</v>
      </c>
      <c r="E22" s="20">
        <f t="shared" si="5"/>
        <v>93</v>
      </c>
      <c r="F22" s="20">
        <f t="shared" si="5"/>
        <v>111</v>
      </c>
      <c r="G22" s="20">
        <f t="shared" si="5"/>
        <v>425</v>
      </c>
      <c r="H22" s="20">
        <f t="shared" si="5"/>
        <v>543</v>
      </c>
      <c r="I22" s="20">
        <f t="shared" si="5"/>
        <v>272</v>
      </c>
      <c r="J22" s="20">
        <f t="shared" si="5"/>
        <v>471</v>
      </c>
      <c r="K22" s="20">
        <f t="shared" si="5"/>
        <v>0</v>
      </c>
      <c r="L22" s="20">
        <f t="shared" si="5"/>
        <v>160</v>
      </c>
      <c r="M22" s="20">
        <f t="shared" si="5"/>
        <v>195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2949</v>
      </c>
    </row>
    <row r="23" spans="1:36" s="47" customFormat="1" x14ac:dyDescent="0.25">
      <c r="A23" s="48" t="s">
        <v>26</v>
      </c>
      <c r="B23" s="19">
        <f>+B17+B19+B21</f>
        <v>1313.25</v>
      </c>
      <c r="C23" s="19">
        <f t="shared" si="5"/>
        <v>1086.6500000000001</v>
      </c>
      <c r="D23" s="19">
        <f t="shared" si="5"/>
        <v>1096.95</v>
      </c>
      <c r="E23" s="19">
        <f t="shared" si="5"/>
        <v>478.95000000000005</v>
      </c>
      <c r="F23" s="19">
        <f t="shared" si="5"/>
        <v>571.65000000000009</v>
      </c>
      <c r="G23" s="19">
        <f t="shared" si="5"/>
        <v>2188.75</v>
      </c>
      <c r="H23" s="19">
        <f t="shared" si="5"/>
        <v>2796.4500000000003</v>
      </c>
      <c r="I23" s="19">
        <f t="shared" si="5"/>
        <v>1400.8000000000002</v>
      </c>
      <c r="J23" s="19">
        <f t="shared" si="5"/>
        <v>2425.65</v>
      </c>
      <c r="K23" s="19">
        <f t="shared" si="5"/>
        <v>0</v>
      </c>
      <c r="L23" s="19">
        <f t="shared" si="5"/>
        <v>824</v>
      </c>
      <c r="M23" s="19">
        <f t="shared" si="5"/>
        <v>1004.2500000000001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15187.35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100</v>
      </c>
      <c r="F32" s="36"/>
      <c r="G32" s="36"/>
      <c r="H32" s="36"/>
      <c r="I32" s="36"/>
      <c r="J32" s="36"/>
      <c r="K32" s="36"/>
      <c r="L32" s="36"/>
      <c r="M32" s="37">
        <v>30.53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130.53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515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157.22950000000003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672.22950000000003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100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30.53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130.53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515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157.22950000000003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672.22950000000003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22.16</v>
      </c>
      <c r="I40" s="36"/>
      <c r="J40" s="36">
        <v>32.61</v>
      </c>
      <c r="K40" s="36"/>
      <c r="L40" s="36">
        <v>13.59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68.36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114.12400000000001</v>
      </c>
      <c r="I41" s="22">
        <f t="shared" si="16"/>
        <v>0</v>
      </c>
      <c r="J41" s="22">
        <f t="shared" si="16"/>
        <v>167.94150000000002</v>
      </c>
      <c r="K41" s="22">
        <f t="shared" si="16"/>
        <v>0</v>
      </c>
      <c r="L41" s="22">
        <f t="shared" si="16"/>
        <v>69.988500000000002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352.05400000000003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22.16</v>
      </c>
      <c r="I46" s="20">
        <f t="shared" si="19"/>
        <v>0</v>
      </c>
      <c r="J46" s="20">
        <f t="shared" si="19"/>
        <v>32.61</v>
      </c>
      <c r="K46" s="20">
        <f t="shared" si="19"/>
        <v>0</v>
      </c>
      <c r="L46" s="20">
        <f t="shared" si="19"/>
        <v>13.59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68.36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114.12400000000001</v>
      </c>
      <c r="I47" s="19">
        <f t="shared" si="19"/>
        <v>0</v>
      </c>
      <c r="J47" s="19">
        <f t="shared" si="19"/>
        <v>167.94150000000002</v>
      </c>
      <c r="K47" s="19">
        <f t="shared" si="19"/>
        <v>0</v>
      </c>
      <c r="L47" s="19">
        <f t="shared" si="19"/>
        <v>69.988500000000002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352.05400000000003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1695.98</v>
      </c>
      <c r="C49" s="44">
        <v>1328.62</v>
      </c>
      <c r="D49" s="44">
        <v>1467.99</v>
      </c>
      <c r="E49" s="44">
        <v>1158.6400000000001</v>
      </c>
      <c r="F49" s="44">
        <v>684.34</v>
      </c>
      <c r="G49" s="44">
        <v>1533.08</v>
      </c>
      <c r="H49" s="44">
        <v>1558.08</v>
      </c>
      <c r="I49" s="44">
        <v>1043.28</v>
      </c>
      <c r="J49" s="44"/>
      <c r="K49" s="44">
        <v>1697.85</v>
      </c>
      <c r="L49" s="44">
        <v>1119.54</v>
      </c>
      <c r="M49" s="45">
        <v>1051.53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14338.930000000002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/>
      <c r="F52" s="44"/>
      <c r="G52" s="44"/>
      <c r="H52" s="44"/>
      <c r="I52" s="44"/>
      <c r="J52" s="44">
        <v>812.08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812.08</v>
      </c>
    </row>
    <row r="53" spans="1:34" x14ac:dyDescent="0.25">
      <c r="A53" s="17" t="s">
        <v>18</v>
      </c>
      <c r="B53" s="44">
        <v>268.25</v>
      </c>
      <c r="C53" s="44">
        <v>320.8</v>
      </c>
      <c r="D53" s="44">
        <v>236.86</v>
      </c>
      <c r="E53" s="44"/>
      <c r="F53" s="44">
        <v>477.94</v>
      </c>
      <c r="G53" s="44">
        <v>286.88</v>
      </c>
      <c r="H53" s="44">
        <v>114.92</v>
      </c>
      <c r="I53" s="44">
        <v>149.61000000000001</v>
      </c>
      <c r="J53" s="44">
        <v>270.52</v>
      </c>
      <c r="K53" s="44"/>
      <c r="L53" s="44"/>
      <c r="M53" s="45">
        <v>154.07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2279.8500000000004</v>
      </c>
    </row>
    <row r="54" spans="1:34" x14ac:dyDescent="0.25">
      <c r="A54" s="17" t="s">
        <v>114</v>
      </c>
      <c r="B54" s="44">
        <v>19.309999999999999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>
        <v>37.1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56.41</v>
      </c>
    </row>
    <row r="55" spans="1:34" x14ac:dyDescent="0.25">
      <c r="A55" s="17" t="s">
        <v>52</v>
      </c>
      <c r="B55" s="44">
        <v>0</v>
      </c>
      <c r="C55" s="44">
        <v>296.08</v>
      </c>
      <c r="D55" s="44">
        <v>149.38</v>
      </c>
      <c r="E55" s="44">
        <v>1</v>
      </c>
      <c r="F55" s="44"/>
      <c r="G55" s="44"/>
      <c r="H55" s="44">
        <v>58.62</v>
      </c>
      <c r="I55" s="44">
        <v>123.06</v>
      </c>
      <c r="J55" s="44"/>
      <c r="K55" s="44">
        <v>259.58</v>
      </c>
      <c r="L55" s="44"/>
      <c r="M55" s="45">
        <v>220.23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1107.95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>
        <v>66.22</v>
      </c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66.22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3404.79</v>
      </c>
      <c r="C64" s="53">
        <f t="shared" ref="C64:AG64" si="21">+C15+C23+C31+C39+C47+C48+C49+C50+C51+C52+C53+C54+C55+C56+C57+C58+C59+C60+C61+C62+C63</f>
        <v>3066.15</v>
      </c>
      <c r="D64" s="53">
        <f t="shared" si="21"/>
        <v>2951.1800000000003</v>
      </c>
      <c r="E64" s="53">
        <f t="shared" si="21"/>
        <v>2153.59</v>
      </c>
      <c r="F64" s="53">
        <f t="shared" si="21"/>
        <v>1793.4300000000003</v>
      </c>
      <c r="G64" s="53">
        <f t="shared" si="21"/>
        <v>4177.21</v>
      </c>
      <c r="H64" s="53">
        <f t="shared" si="21"/>
        <v>4755.1940000000004</v>
      </c>
      <c r="I64" s="53">
        <f t="shared" si="21"/>
        <v>2981.25</v>
      </c>
      <c r="J64" s="53">
        <f t="shared" si="21"/>
        <v>3742.4114999999997</v>
      </c>
      <c r="K64" s="53">
        <f t="shared" si="21"/>
        <v>2180.4299999999998</v>
      </c>
      <c r="L64" s="53">
        <f t="shared" si="21"/>
        <v>2250.5284999999999</v>
      </c>
      <c r="M64" s="53">
        <f t="shared" si="21"/>
        <v>2936.4095000000002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36392.573499999999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5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3399.62</v>
      </c>
      <c r="C67" s="57">
        <f t="shared" ref="C67:L67" si="23">C12</f>
        <v>3065.14</v>
      </c>
      <c r="D67" s="57">
        <f t="shared" si="23"/>
        <v>2888.66</v>
      </c>
      <c r="E67" s="57">
        <f t="shared" si="23"/>
        <v>2063.62</v>
      </c>
      <c r="F67" s="57">
        <f t="shared" si="23"/>
        <v>1782.5</v>
      </c>
      <c r="G67" s="57">
        <f t="shared" si="23"/>
        <v>4163.37</v>
      </c>
      <c r="H67" s="57">
        <f t="shared" si="23"/>
        <v>4748.92</v>
      </c>
      <c r="I67" s="57">
        <f t="shared" si="23"/>
        <v>2972.89</v>
      </c>
      <c r="J67" s="57">
        <f t="shared" si="23"/>
        <v>3685.11</v>
      </c>
      <c r="K67" s="57">
        <f t="shared" si="23"/>
        <v>2181.33</v>
      </c>
      <c r="L67" s="57">
        <f t="shared" si="23"/>
        <v>2290.06</v>
      </c>
      <c r="M67" s="57">
        <f t="shared" si="22"/>
        <v>2931.8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36173.020000000004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3399.62</v>
      </c>
      <c r="C69" s="59">
        <f t="shared" ref="C69:AG69" si="25">+C67+C68</f>
        <v>3065.14</v>
      </c>
      <c r="D69" s="59">
        <f t="shared" si="25"/>
        <v>2888.66</v>
      </c>
      <c r="E69" s="59">
        <f t="shared" si="25"/>
        <v>2063.62</v>
      </c>
      <c r="F69" s="59">
        <f t="shared" si="25"/>
        <v>1782.5</v>
      </c>
      <c r="G69" s="59">
        <f t="shared" si="25"/>
        <v>4163.37</v>
      </c>
      <c r="H69" s="59">
        <f t="shared" si="25"/>
        <v>4748.92</v>
      </c>
      <c r="I69" s="59">
        <f t="shared" si="25"/>
        <v>2972.89</v>
      </c>
      <c r="J69" s="59">
        <f t="shared" si="25"/>
        <v>3685.11</v>
      </c>
      <c r="K69" s="59">
        <f t="shared" si="25"/>
        <v>2181.33</v>
      </c>
      <c r="L69" s="59">
        <f t="shared" si="25"/>
        <v>2290.06</v>
      </c>
      <c r="M69" s="59">
        <f t="shared" si="25"/>
        <v>2931.8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36173.020000000004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5.1700000000000728</v>
      </c>
      <c r="C70" s="57">
        <f t="shared" si="26"/>
        <v>1.0100000000002183</v>
      </c>
      <c r="D70" s="57">
        <f t="shared" si="26"/>
        <v>62.520000000000437</v>
      </c>
      <c r="E70" s="57">
        <f t="shared" si="26"/>
        <v>89.970000000000255</v>
      </c>
      <c r="F70" s="57">
        <f t="shared" si="26"/>
        <v>10.930000000000291</v>
      </c>
      <c r="G70" s="57">
        <f t="shared" si="26"/>
        <v>13.840000000000146</v>
      </c>
      <c r="H70" s="57">
        <f t="shared" si="26"/>
        <v>6.274000000000342</v>
      </c>
      <c r="I70" s="57">
        <f t="shared" si="26"/>
        <v>8.3600000000001273</v>
      </c>
      <c r="J70" s="57">
        <f t="shared" si="26"/>
        <v>57.301499999999578</v>
      </c>
      <c r="K70" s="57">
        <f t="shared" si="26"/>
        <v>-0.90000000000009095</v>
      </c>
      <c r="L70" s="57">
        <f t="shared" si="26"/>
        <v>-39.531500000000051</v>
      </c>
      <c r="M70" s="57">
        <f t="shared" si="26"/>
        <v>4.6095000000000255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219.55350000000135</v>
      </c>
    </row>
    <row r="71" spans="1:34" ht="112.5" customHeight="1" x14ac:dyDescent="0.25">
      <c r="A71" s="77" t="s">
        <v>96</v>
      </c>
      <c r="B71" s="14"/>
      <c r="C71" s="14"/>
      <c r="D71" s="14" t="s">
        <v>123</v>
      </c>
      <c r="E71" s="14" t="s">
        <v>124</v>
      </c>
      <c r="F71" s="14"/>
      <c r="G71" s="14"/>
      <c r="H71" s="14"/>
      <c r="I71" s="14" t="s">
        <v>125</v>
      </c>
      <c r="J71" s="14" t="s">
        <v>126</v>
      </c>
      <c r="K71" s="14"/>
      <c r="L71" s="14" t="s">
        <v>127</v>
      </c>
      <c r="M71" s="29" t="s">
        <v>128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6" activePane="bottomRight" state="frozen"/>
      <selection pane="topRight" activeCell="B1" sqref="B1"/>
      <selection pane="bottomLeft" activeCell="A5" sqref="A5"/>
      <selection pane="bottomRight" activeCell="AI21" sqref="AI2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54</v>
      </c>
      <c r="E11" s="5" t="s">
        <v>56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3436.51</v>
      </c>
      <c r="C12" s="26">
        <v>843.92</v>
      </c>
      <c r="D12" s="26">
        <v>3066.16</v>
      </c>
      <c r="E12" s="26">
        <v>2562.96</v>
      </c>
      <c r="F12" s="26">
        <v>651.41999999999996</v>
      </c>
      <c r="G12" s="26">
        <v>272.45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10833.42</v>
      </c>
      <c r="AI12" s="26">
        <v>10695.45</v>
      </c>
      <c r="AJ12" s="69">
        <f>+AI12-AH12</f>
        <v>-137.96999999999935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75</v>
      </c>
      <c r="C15" s="23">
        <v>74</v>
      </c>
      <c r="D15" s="23">
        <v>75</v>
      </c>
      <c r="E15" s="23">
        <v>176</v>
      </c>
      <c r="F15" s="23">
        <v>0.5</v>
      </c>
      <c r="G15" s="23">
        <v>40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440.5</v>
      </c>
    </row>
    <row r="16" spans="1:36" s="32" customFormat="1" x14ac:dyDescent="0.25">
      <c r="A16" s="30" t="s">
        <v>20</v>
      </c>
      <c r="B16" s="31">
        <v>323</v>
      </c>
      <c r="C16" s="31"/>
      <c r="D16" s="31">
        <v>370</v>
      </c>
      <c r="E16" s="31">
        <v>270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963</v>
      </c>
      <c r="AJ16" s="70"/>
    </row>
    <row r="17" spans="1:36" s="47" customFormat="1" x14ac:dyDescent="0.25">
      <c r="A17" s="46" t="s">
        <v>27</v>
      </c>
      <c r="B17" s="22">
        <f>B16*$B$8</f>
        <v>1663.45</v>
      </c>
      <c r="C17" s="22">
        <f>C16*$B$8</f>
        <v>0</v>
      </c>
      <c r="D17" s="22">
        <f t="shared" ref="D17:AG17" si="2">D16*$B$8</f>
        <v>1905.5000000000002</v>
      </c>
      <c r="E17" s="22">
        <f t="shared" si="2"/>
        <v>1390.5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4959.4500000000007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323</v>
      </c>
      <c r="C22" s="20">
        <f t="shared" ref="C22:AG23" si="5">+C16+C18+C20</f>
        <v>0</v>
      </c>
      <c r="D22" s="20">
        <f t="shared" si="5"/>
        <v>370</v>
      </c>
      <c r="E22" s="20">
        <f t="shared" si="5"/>
        <v>270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963</v>
      </c>
    </row>
    <row r="23" spans="1:36" s="47" customFormat="1" x14ac:dyDescent="0.25">
      <c r="A23" s="48" t="s">
        <v>26</v>
      </c>
      <c r="B23" s="19">
        <f>+B17+B19+B21</f>
        <v>1663.45</v>
      </c>
      <c r="C23" s="19">
        <f t="shared" si="5"/>
        <v>0</v>
      </c>
      <c r="D23" s="19">
        <f t="shared" si="5"/>
        <v>1905.5000000000002</v>
      </c>
      <c r="E23" s="19">
        <f t="shared" si="5"/>
        <v>1390.5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4959.4500000000007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10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51.5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51.5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10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51.5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51.5</v>
      </c>
    </row>
    <row r="40" spans="1:34" x14ac:dyDescent="0.25">
      <c r="A40" s="13" t="s">
        <v>43</v>
      </c>
      <c r="B40" s="36">
        <v>15.56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15.56</v>
      </c>
    </row>
    <row r="41" spans="1:34" s="47" customFormat="1" x14ac:dyDescent="0.25">
      <c r="A41" s="46" t="s">
        <v>44</v>
      </c>
      <c r="B41" s="22">
        <f>B40*$B$8</f>
        <v>80.134000000000015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80.134000000000015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15.56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15.56</v>
      </c>
    </row>
    <row r="47" spans="1:34" s="47" customFormat="1" x14ac:dyDescent="0.25">
      <c r="A47" s="48" t="s">
        <v>48</v>
      </c>
      <c r="B47" s="19">
        <f>+B41+B43+B45</f>
        <v>80.134000000000015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80.134000000000015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1319.85</v>
      </c>
      <c r="C49" s="44">
        <v>659.46</v>
      </c>
      <c r="D49" s="44">
        <v>879.29</v>
      </c>
      <c r="E49" s="44">
        <v>863.47</v>
      </c>
      <c r="F49" s="44">
        <v>548.75</v>
      </c>
      <c r="G49" s="44">
        <v>205.28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4476.0999999999995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216.99</v>
      </c>
      <c r="C53" s="44">
        <v>111.56</v>
      </c>
      <c r="D53" s="44">
        <v>82.21</v>
      </c>
      <c r="E53" s="44">
        <v>116.88</v>
      </c>
      <c r="F53" s="44"/>
      <c r="G53" s="44">
        <v>26.81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554.44999999999993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85.64</v>
      </c>
      <c r="C55" s="44"/>
      <c r="D55" s="44">
        <v>78.430000000000007</v>
      </c>
      <c r="E55" s="44">
        <v>21.01</v>
      </c>
      <c r="F55" s="44">
        <v>102.05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287.13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3441.0639999999999</v>
      </c>
      <c r="C64" s="53">
        <f t="shared" ref="C64:AG64" si="21">+C15+C23+C31+C39+C47+C48+C49+C50+C51+C52+C53+C54+C55+C56+C57+C58+C59+C60+C61+C62+C63</f>
        <v>845.02</v>
      </c>
      <c r="D64" s="53">
        <f t="shared" si="21"/>
        <v>3071.93</v>
      </c>
      <c r="E64" s="53">
        <f t="shared" si="21"/>
        <v>2567.8600000000006</v>
      </c>
      <c r="F64" s="53">
        <f t="shared" si="21"/>
        <v>651.29999999999995</v>
      </c>
      <c r="G64" s="53">
        <f t="shared" si="21"/>
        <v>272.08999999999997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10849.263999999999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1 N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3436.51</v>
      </c>
      <c r="C67" s="57">
        <f t="shared" ref="C67:L67" si="23">C12</f>
        <v>843.92</v>
      </c>
      <c r="D67" s="57">
        <f t="shared" si="23"/>
        <v>3066.16</v>
      </c>
      <c r="E67" s="57">
        <f t="shared" si="23"/>
        <v>2562.96</v>
      </c>
      <c r="F67" s="57">
        <f t="shared" si="23"/>
        <v>651.41999999999996</v>
      </c>
      <c r="G67" s="57">
        <f t="shared" si="23"/>
        <v>272.45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10833.42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3436.51</v>
      </c>
      <c r="C69" s="59">
        <f t="shared" ref="C69:AG69" si="25">+C67+C68</f>
        <v>843.92</v>
      </c>
      <c r="D69" s="59">
        <f t="shared" si="25"/>
        <v>3066.16</v>
      </c>
      <c r="E69" s="59">
        <f t="shared" si="25"/>
        <v>2562.96</v>
      </c>
      <c r="F69" s="59">
        <f t="shared" si="25"/>
        <v>651.41999999999996</v>
      </c>
      <c r="G69" s="59">
        <f t="shared" si="25"/>
        <v>272.45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10833.42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4.5539999999996326</v>
      </c>
      <c r="C70" s="57">
        <f t="shared" si="26"/>
        <v>1.1000000000000227</v>
      </c>
      <c r="D70" s="57">
        <f t="shared" si="26"/>
        <v>5.7699999999999818</v>
      </c>
      <c r="E70" s="57">
        <f t="shared" si="26"/>
        <v>4.9000000000005457</v>
      </c>
      <c r="F70" s="57">
        <f t="shared" si="26"/>
        <v>-0.12000000000000455</v>
      </c>
      <c r="G70" s="57">
        <f t="shared" si="26"/>
        <v>-0.36000000000001364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15.844000000000165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" activePane="bottomRight" state="frozen"/>
      <selection pane="topRight" activeCell="B1" sqref="B1"/>
      <selection pane="bottomLeft" activeCell="A5" sqref="A5"/>
      <selection pane="bottomRight" activeCell="AH27" sqref="AH2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5124.13</v>
      </c>
      <c r="C12" s="26">
        <v>5767.57</v>
      </c>
      <c r="D12" s="26">
        <v>1782.83</v>
      </c>
      <c r="E12" s="26">
        <v>3701.04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16375.57</v>
      </c>
      <c r="AI12" s="26">
        <v>16246.62</v>
      </c>
      <c r="AJ12" s="69">
        <f>+AI12-AH12</f>
        <v>-128.94999999999891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370.5</v>
      </c>
      <c r="C15" s="23">
        <v>120</v>
      </c>
      <c r="D15" s="23">
        <v>304</v>
      </c>
      <c r="E15" s="23">
        <v>670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1464.5</v>
      </c>
    </row>
    <row r="16" spans="1:36" s="32" customFormat="1" x14ac:dyDescent="0.25">
      <c r="A16" s="30" t="s">
        <v>20</v>
      </c>
      <c r="B16" s="31">
        <v>405</v>
      </c>
      <c r="C16" s="31">
        <v>483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888</v>
      </c>
      <c r="AJ16" s="70"/>
    </row>
    <row r="17" spans="1:36" s="47" customFormat="1" x14ac:dyDescent="0.25">
      <c r="A17" s="46" t="s">
        <v>27</v>
      </c>
      <c r="B17" s="22">
        <f>B16*$B$8</f>
        <v>2085.75</v>
      </c>
      <c r="C17" s="22">
        <f>C16*$B$8</f>
        <v>2487.4500000000003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4573.2000000000007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405</v>
      </c>
      <c r="C22" s="20">
        <f t="shared" ref="C22:AG23" si="5">+C16+C18+C20</f>
        <v>483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888</v>
      </c>
    </row>
    <row r="23" spans="1:36" s="47" customFormat="1" x14ac:dyDescent="0.25">
      <c r="A23" s="48" t="s">
        <v>26</v>
      </c>
      <c r="B23" s="19">
        <f>+B17+B19+B21</f>
        <v>2085.75</v>
      </c>
      <c r="C23" s="19">
        <f t="shared" si="5"/>
        <v>2487.4500000000003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4573.2000000000007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30.92</v>
      </c>
      <c r="C40" s="36">
        <v>50.32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81.240000000000009</v>
      </c>
    </row>
    <row r="41" spans="1:34" s="47" customFormat="1" x14ac:dyDescent="0.25">
      <c r="A41" s="46" t="s">
        <v>44</v>
      </c>
      <c r="B41" s="22">
        <f>B40*$B$8</f>
        <v>159.23800000000003</v>
      </c>
      <c r="C41" s="22">
        <f t="shared" ref="C41:AG41" si="16">C40*$B$8</f>
        <v>259.14800000000002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418.38600000000008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30.92</v>
      </c>
      <c r="C46" s="20">
        <f t="shared" ref="C46:AG47" si="19">+C40+C42+C44</f>
        <v>50.32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81.240000000000009</v>
      </c>
    </row>
    <row r="47" spans="1:34" s="47" customFormat="1" x14ac:dyDescent="0.25">
      <c r="A47" s="48" t="s">
        <v>48</v>
      </c>
      <c r="B47" s="19">
        <f>+B41+B43+B45</f>
        <v>159.23800000000003</v>
      </c>
      <c r="C47" s="19">
        <f t="shared" si="19"/>
        <v>259.14800000000002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418.38600000000008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1904.36</v>
      </c>
      <c r="C49" s="44">
        <v>2107.0100000000002</v>
      </c>
      <c r="D49" s="44">
        <v>1233.08</v>
      </c>
      <c r="E49" s="44">
        <v>1888.26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7132.71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616.85</v>
      </c>
      <c r="C53" s="44">
        <v>782.22</v>
      </c>
      <c r="D53" s="44">
        <v>227.95</v>
      </c>
      <c r="E53" s="44">
        <v>1146.6099999999999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2773.63</v>
      </c>
    </row>
    <row r="54" spans="1:34" x14ac:dyDescent="0.25">
      <c r="A54" s="17" t="s">
        <v>114</v>
      </c>
      <c r="B54" s="44"/>
      <c r="C54" s="44"/>
      <c r="D54" s="44">
        <v>19.309999999999999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19.309999999999999</v>
      </c>
    </row>
    <row r="55" spans="1:34" x14ac:dyDescent="0.25">
      <c r="A55" s="17" t="s">
        <v>52</v>
      </c>
      <c r="B55" s="44"/>
      <c r="C55" s="44">
        <v>19.079999999999998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19.079999999999998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5136.6980000000003</v>
      </c>
      <c r="C64" s="53">
        <f t="shared" ref="C64:AG64" si="21">+C15+C23+C31+C39+C47+C48+C49+C50+C51+C52+C53+C54+C55+C56+C57+C58+C59+C60+C61+C62+C63</f>
        <v>5774.9080000000004</v>
      </c>
      <c r="D64" s="53">
        <f t="shared" si="21"/>
        <v>1784.34</v>
      </c>
      <c r="E64" s="53">
        <f t="shared" si="21"/>
        <v>3704.87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16400.815999999999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5124.13</v>
      </c>
      <c r="C67" s="57">
        <f t="shared" ref="C67:L67" si="23">C12</f>
        <v>5767.57</v>
      </c>
      <c r="D67" s="57">
        <f t="shared" si="23"/>
        <v>1782.83</v>
      </c>
      <c r="E67" s="57">
        <f t="shared" si="23"/>
        <v>3701.04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16375.57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5124.13</v>
      </c>
      <c r="C69" s="59">
        <f t="shared" ref="C69:AG69" si="25">+C67+C68</f>
        <v>5767.57</v>
      </c>
      <c r="D69" s="59">
        <f t="shared" si="25"/>
        <v>1782.83</v>
      </c>
      <c r="E69" s="59">
        <f t="shared" si="25"/>
        <v>3701.04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16375.57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12.568000000000211</v>
      </c>
      <c r="C70" s="57">
        <f t="shared" si="26"/>
        <v>7.3380000000006476</v>
      </c>
      <c r="D70" s="57">
        <f t="shared" si="26"/>
        <v>1.5099999999999909</v>
      </c>
      <c r="E70" s="57">
        <f t="shared" si="26"/>
        <v>3.8299999999999272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25.246000000000777</v>
      </c>
    </row>
    <row r="71" spans="1:34" ht="107.25" customHeight="1" x14ac:dyDescent="0.25">
      <c r="A71" s="77" t="s">
        <v>96</v>
      </c>
      <c r="B71" s="14" t="s">
        <v>143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71" sqref="A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831.75</v>
      </c>
      <c r="C12" s="26">
        <v>2125.0700000000002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2956.82</v>
      </c>
      <c r="AI12" s="26">
        <v>2931.68</v>
      </c>
      <c r="AJ12" s="69">
        <f>+AI12-AH12</f>
        <v>-25.140000000000327</v>
      </c>
    </row>
    <row r="13" spans="1:36" ht="19.5" customHeight="1" x14ac:dyDescent="0.25">
      <c r="A13" s="25" t="s">
        <v>117</v>
      </c>
      <c r="B13" s="26">
        <v>36</v>
      </c>
      <c r="C13" s="26">
        <v>42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78</v>
      </c>
      <c r="AI13" s="26"/>
      <c r="AJ13" s="69">
        <f>+AI13-AH13</f>
        <v>-78</v>
      </c>
    </row>
    <row r="14" spans="1:36" ht="19.5" customHeight="1" x14ac:dyDescent="0.25">
      <c r="A14" s="25" t="s">
        <v>118</v>
      </c>
      <c r="B14" s="26">
        <v>6</v>
      </c>
      <c r="C14" s="26">
        <v>12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18</v>
      </c>
      <c r="AI14" s="26"/>
      <c r="AJ14" s="69">
        <f>+AI14-AH14</f>
        <v>-18</v>
      </c>
    </row>
    <row r="15" spans="1:36" x14ac:dyDescent="0.25">
      <c r="A15" s="13" t="s">
        <v>0</v>
      </c>
      <c r="B15" s="23">
        <v>42.5</v>
      </c>
      <c r="C15" s="23">
        <v>24.5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67</v>
      </c>
    </row>
    <row r="16" spans="1:36" s="32" customFormat="1" x14ac:dyDescent="0.25">
      <c r="A16" s="30" t="s">
        <v>20</v>
      </c>
      <c r="B16" s="31">
        <v>37</v>
      </c>
      <c r="C16" s="31">
        <v>131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168</v>
      </c>
      <c r="AJ16" s="70"/>
    </row>
    <row r="17" spans="1:36" s="47" customFormat="1" x14ac:dyDescent="0.25">
      <c r="A17" s="46" t="s">
        <v>27</v>
      </c>
      <c r="B17" s="22">
        <f>B16*$B$8</f>
        <v>190.55</v>
      </c>
      <c r="C17" s="22">
        <f>C16*$B$8</f>
        <v>674.65000000000009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865.2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37</v>
      </c>
      <c r="C22" s="20">
        <f t="shared" ref="C22:AG23" si="5">+C16+C18+C20</f>
        <v>131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168</v>
      </c>
    </row>
    <row r="23" spans="1:36" s="47" customFormat="1" x14ac:dyDescent="0.25">
      <c r="A23" s="48" t="s">
        <v>26</v>
      </c>
      <c r="B23" s="19">
        <f>+B17+B19+B21</f>
        <v>190.55</v>
      </c>
      <c r="C23" s="19">
        <f t="shared" si="5"/>
        <v>674.65000000000009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865.2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11.81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11.81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60.821500000000007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60.821500000000007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11.81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11.81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60.821500000000007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60.821500000000007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492.92</v>
      </c>
      <c r="C49" s="44">
        <v>1234.3699999999999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1727.29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149.41</v>
      </c>
      <c r="C53" s="44">
        <v>180.54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329.95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3.6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3.6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875.38</v>
      </c>
      <c r="C64" s="53">
        <f t="shared" ref="C64:AG64" si="21">+C15+C23+C31+C39+C47+C48+C49+C50+C51+C52+C53+C54+C55+C56+C57+C58+C59+C60+C61+C62+C63</f>
        <v>2178.4814999999999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3053.8615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831.75</v>
      </c>
      <c r="C67" s="57">
        <f t="shared" ref="C67:L67" si="23">C12</f>
        <v>2125.0700000000002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2956.82</v>
      </c>
    </row>
    <row r="68" spans="1:34" s="47" customFormat="1" x14ac:dyDescent="0.25">
      <c r="A68" s="58" t="s">
        <v>93</v>
      </c>
      <c r="B68" s="59">
        <f t="shared" ref="B68:AG68" si="24">+B13+B14</f>
        <v>42</v>
      </c>
      <c r="C68" s="59">
        <f t="shared" si="24"/>
        <v>54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96</v>
      </c>
    </row>
    <row r="69" spans="1:34" s="47" customFormat="1" x14ac:dyDescent="0.25">
      <c r="A69" s="58" t="s">
        <v>94</v>
      </c>
      <c r="B69" s="59">
        <f>+B67+B68</f>
        <v>873.75</v>
      </c>
      <c r="C69" s="59">
        <f t="shared" ref="C69:AG69" si="25">+C67+C68</f>
        <v>2179.0700000000002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3052.82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1.6299999999999955</v>
      </c>
      <c r="C70" s="57">
        <f t="shared" si="26"/>
        <v>-0.58850000000029468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1.0414999999997008</v>
      </c>
    </row>
    <row r="71" spans="1:34" ht="102.75" customHeight="1" x14ac:dyDescent="0.25">
      <c r="A71" s="77" t="s">
        <v>96</v>
      </c>
      <c r="B71" s="14" t="s">
        <v>129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130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J55" sqref="AJ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353.03</v>
      </c>
      <c r="C12" s="26">
        <v>139.69999999999999</v>
      </c>
      <c r="D12" s="26">
        <v>4652.96</v>
      </c>
      <c r="E12" s="26">
        <v>1558.61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6704.2999999999993</v>
      </c>
      <c r="AI12" s="26"/>
      <c r="AJ12" s="69">
        <f>+AI12-AH12</f>
        <v>-6704.2999999999993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</v>
      </c>
      <c r="C15" s="23">
        <v>11</v>
      </c>
      <c r="D15" s="23"/>
      <c r="E15" s="23">
        <v>141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160</v>
      </c>
    </row>
    <row r="16" spans="1:36" s="32" customFormat="1" x14ac:dyDescent="0.25">
      <c r="A16" s="30" t="s">
        <v>20</v>
      </c>
      <c r="B16" s="31">
        <v>7</v>
      </c>
      <c r="C16" s="31">
        <v>2</v>
      </c>
      <c r="D16" s="31">
        <v>498</v>
      </c>
      <c r="E16" s="31">
        <v>178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685</v>
      </c>
      <c r="AJ16" s="70"/>
    </row>
    <row r="17" spans="1:36" s="47" customFormat="1" x14ac:dyDescent="0.25">
      <c r="A17" s="46" t="s">
        <v>27</v>
      </c>
      <c r="B17" s="22">
        <f>B16*$B$8</f>
        <v>36.050000000000004</v>
      </c>
      <c r="C17" s="22">
        <f>C16*$B$8</f>
        <v>10.3</v>
      </c>
      <c r="D17" s="22">
        <f t="shared" ref="D17:AG17" si="2">D16*$B$8</f>
        <v>2564.7000000000003</v>
      </c>
      <c r="E17" s="22">
        <f t="shared" si="2"/>
        <v>916.7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3527.75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</v>
      </c>
      <c r="C22" s="20">
        <f t="shared" ref="C22:AG23" si="5">+C16+C18+C20</f>
        <v>2</v>
      </c>
      <c r="D22" s="20">
        <f t="shared" si="5"/>
        <v>498</v>
      </c>
      <c r="E22" s="20">
        <f t="shared" si="5"/>
        <v>178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685</v>
      </c>
    </row>
    <row r="23" spans="1:36" s="47" customFormat="1" x14ac:dyDescent="0.25">
      <c r="A23" s="48" t="s">
        <v>26</v>
      </c>
      <c r="B23" s="19">
        <f>+B17+B19+B21</f>
        <v>36.050000000000004</v>
      </c>
      <c r="C23" s="19">
        <f t="shared" si="5"/>
        <v>10.3</v>
      </c>
      <c r="D23" s="19">
        <f t="shared" si="5"/>
        <v>2564.7000000000003</v>
      </c>
      <c r="E23" s="19">
        <f t="shared" si="5"/>
        <v>916.7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3527.75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12.25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12.25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63.087500000000006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63.087500000000006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12.25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12.25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63.087500000000006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63.087500000000006</v>
      </c>
    </row>
    <row r="40" spans="1:34" x14ac:dyDescent="0.25">
      <c r="A40" s="13" t="s">
        <v>43</v>
      </c>
      <c r="B40" s="36"/>
      <c r="C40" s="36"/>
      <c r="D40" s="36">
        <v>13.99</v>
      </c>
      <c r="E40" s="36">
        <v>10.74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24.73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72.048500000000004</v>
      </c>
      <c r="E41" s="22">
        <f t="shared" si="16"/>
        <v>55.311000000000007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127.35950000000001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13.99</v>
      </c>
      <c r="E46" s="20">
        <f t="shared" si="19"/>
        <v>10.74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24.73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72.048500000000004</v>
      </c>
      <c r="E47" s="19">
        <f t="shared" si="19"/>
        <v>55.311000000000007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127.35950000000001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238.78</v>
      </c>
      <c r="C49" s="44">
        <v>31.56</v>
      </c>
      <c r="D49" s="44">
        <v>1561.3</v>
      </c>
      <c r="E49" s="44">
        <v>444.95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2276.5899999999997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68.849999999999994</v>
      </c>
      <c r="C53" s="44"/>
      <c r="D53" s="44">
        <v>395.82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464.66999999999996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87.24</v>
      </c>
      <c r="D55" s="44">
        <v>11.67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98.91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351.67999999999995</v>
      </c>
      <c r="C64" s="53">
        <f t="shared" ref="C64:AG64" si="21">+C15+C23+C31+C39+C47+C48+C49+C50+C51+C52+C53+C54+C55+C56+C57+C58+C59+C60+C61+C62+C63</f>
        <v>140.1</v>
      </c>
      <c r="D64" s="53">
        <f t="shared" si="21"/>
        <v>4668.6260000000002</v>
      </c>
      <c r="E64" s="53">
        <f t="shared" si="21"/>
        <v>1557.961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6718.3670000000002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353.03</v>
      </c>
      <c r="C67" s="57">
        <f t="shared" ref="C67:L67" si="23">C12</f>
        <v>139.69999999999999</v>
      </c>
      <c r="D67" s="57">
        <f t="shared" si="23"/>
        <v>4652.96</v>
      </c>
      <c r="E67" s="57">
        <f t="shared" si="23"/>
        <v>1558.61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6704.2999999999993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353.03</v>
      </c>
      <c r="C69" s="59">
        <f t="shared" ref="C69:AG69" si="25">+C67+C68</f>
        <v>139.69999999999999</v>
      </c>
      <c r="D69" s="59">
        <f t="shared" si="25"/>
        <v>4652.96</v>
      </c>
      <c r="E69" s="59">
        <f t="shared" si="25"/>
        <v>1558.61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6704.2999999999993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-1.3500000000000227</v>
      </c>
      <c r="C70" s="57">
        <f t="shared" si="26"/>
        <v>0.40000000000000568</v>
      </c>
      <c r="D70" s="57">
        <f t="shared" si="26"/>
        <v>15.666000000000167</v>
      </c>
      <c r="E70" s="57">
        <f t="shared" si="26"/>
        <v>-0.64899999999988722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14.067000000000263</v>
      </c>
    </row>
    <row r="71" spans="1:34" ht="96" customHeight="1" x14ac:dyDescent="0.25">
      <c r="A71" s="77" t="s">
        <v>96</v>
      </c>
      <c r="B71" s="14"/>
      <c r="C71" s="14"/>
      <c r="D71" s="14" t="s">
        <v>142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56</v>
      </c>
      <c r="H11" s="5" t="s">
        <v>58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3299.58</v>
      </c>
      <c r="C12" s="26">
        <v>2755.31</v>
      </c>
      <c r="D12" s="26">
        <v>2602.7600000000002</v>
      </c>
      <c r="E12" s="26">
        <v>741.67</v>
      </c>
      <c r="F12" s="26">
        <v>2732.14</v>
      </c>
      <c r="G12" s="26">
        <v>3284.98</v>
      </c>
      <c r="H12" s="26">
        <v>3697.7</v>
      </c>
      <c r="I12" s="26">
        <v>1026.8800000000001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20141.02</v>
      </c>
      <c r="AI12" s="26">
        <v>19924.73</v>
      </c>
      <c r="AJ12" s="69">
        <f>+AI12-AH12</f>
        <v>-216.29000000000087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146.5</v>
      </c>
      <c r="C15" s="23">
        <v>381</v>
      </c>
      <c r="D15" s="23">
        <v>288.5</v>
      </c>
      <c r="E15" s="23">
        <v>103.5</v>
      </c>
      <c r="F15" s="23">
        <v>467</v>
      </c>
      <c r="G15" s="23">
        <v>164</v>
      </c>
      <c r="H15" s="23">
        <v>92.9</v>
      </c>
      <c r="I15" s="23">
        <v>169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1812.4</v>
      </c>
    </row>
    <row r="16" spans="1:36" s="32" customFormat="1" x14ac:dyDescent="0.25">
      <c r="A16" s="30" t="s">
        <v>20</v>
      </c>
      <c r="B16" s="31">
        <v>249</v>
      </c>
      <c r="C16" s="31">
        <v>148</v>
      </c>
      <c r="D16" s="31">
        <v>227</v>
      </c>
      <c r="E16" s="31"/>
      <c r="F16" s="31">
        <v>227</v>
      </c>
      <c r="G16" s="31">
        <v>321</v>
      </c>
      <c r="H16" s="31">
        <v>325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1497</v>
      </c>
      <c r="AJ16" s="70"/>
    </row>
    <row r="17" spans="1:36" s="47" customFormat="1" x14ac:dyDescent="0.25">
      <c r="A17" s="46" t="s">
        <v>27</v>
      </c>
      <c r="B17" s="22">
        <f>B16*$B$8</f>
        <v>1282.3500000000001</v>
      </c>
      <c r="C17" s="22">
        <f>C16*$B$8</f>
        <v>762.2</v>
      </c>
      <c r="D17" s="22">
        <f t="shared" ref="D17:AG17" si="2">D16*$B$8</f>
        <v>1169.0500000000002</v>
      </c>
      <c r="E17" s="22">
        <f t="shared" si="2"/>
        <v>0</v>
      </c>
      <c r="F17" s="22">
        <f t="shared" si="2"/>
        <v>1169.0500000000002</v>
      </c>
      <c r="G17" s="22">
        <f t="shared" si="2"/>
        <v>1653.15</v>
      </c>
      <c r="H17" s="22">
        <f t="shared" si="2"/>
        <v>1673.7500000000002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7709.5500000000011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249</v>
      </c>
      <c r="C22" s="20">
        <f t="shared" ref="C22:AG23" si="5">+C16+C18+C20</f>
        <v>148</v>
      </c>
      <c r="D22" s="20">
        <f t="shared" si="5"/>
        <v>227</v>
      </c>
      <c r="E22" s="20">
        <f t="shared" si="5"/>
        <v>0</v>
      </c>
      <c r="F22" s="20">
        <f t="shared" si="5"/>
        <v>227</v>
      </c>
      <c r="G22" s="20">
        <f t="shared" si="5"/>
        <v>321</v>
      </c>
      <c r="H22" s="20">
        <f t="shared" si="5"/>
        <v>325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1497</v>
      </c>
    </row>
    <row r="23" spans="1:36" s="47" customFormat="1" x14ac:dyDescent="0.25">
      <c r="A23" s="48" t="s">
        <v>26</v>
      </c>
      <c r="B23" s="19">
        <f>+B17+B19+B21</f>
        <v>1282.3500000000001</v>
      </c>
      <c r="C23" s="19">
        <f t="shared" si="5"/>
        <v>762.2</v>
      </c>
      <c r="D23" s="19">
        <f t="shared" si="5"/>
        <v>1169.0500000000002</v>
      </c>
      <c r="E23" s="19">
        <f t="shared" si="5"/>
        <v>0</v>
      </c>
      <c r="F23" s="19">
        <f t="shared" si="5"/>
        <v>1169.0500000000002</v>
      </c>
      <c r="G23" s="19">
        <f t="shared" si="5"/>
        <v>1653.15</v>
      </c>
      <c r="H23" s="19">
        <f t="shared" si="5"/>
        <v>1673.7500000000002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7709.5500000000011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38.75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38.75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199.5625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199.5625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38.75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38.75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199.5625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199.5625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993.23</v>
      </c>
      <c r="C49" s="44"/>
      <c r="D49" s="44"/>
      <c r="E49" s="44">
        <v>608.72</v>
      </c>
      <c r="F49" s="44">
        <v>746.11</v>
      </c>
      <c r="G49" s="44"/>
      <c r="H49" s="44"/>
      <c r="I49" s="44">
        <v>858.66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3206.72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1148.83</v>
      </c>
      <c r="D52" s="44">
        <v>688.67</v>
      </c>
      <c r="E52" s="44"/>
      <c r="F52" s="44"/>
      <c r="G52" s="44">
        <v>1190.55</v>
      </c>
      <c r="H52" s="44">
        <v>1276.74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4304.79</v>
      </c>
    </row>
    <row r="53" spans="1:34" x14ac:dyDescent="0.25">
      <c r="A53" s="17" t="s">
        <v>18</v>
      </c>
      <c r="B53" s="44">
        <v>853.15</v>
      </c>
      <c r="C53" s="44">
        <v>462.72</v>
      </c>
      <c r="D53" s="44">
        <v>455.16</v>
      </c>
      <c r="E53" s="44"/>
      <c r="F53" s="44">
        <v>266.79000000000002</v>
      </c>
      <c r="G53" s="44">
        <v>281.18</v>
      </c>
      <c r="H53" s="44">
        <v>413.67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2732.67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25.84</v>
      </c>
      <c r="C55" s="44">
        <v>0</v>
      </c>
      <c r="D55" s="44"/>
      <c r="E55" s="44">
        <v>30.88</v>
      </c>
      <c r="F55" s="44">
        <v>92.88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149.6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>
        <v>46.8</v>
      </c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46.8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3301.07</v>
      </c>
      <c r="C64" s="53">
        <f t="shared" ref="C64:AG64" si="21">+C15+C23+C31+C39+C47+C48+C49+C50+C51+C52+C53+C54+C55+C56+C57+C58+C59+C60+C61+C62+C63</f>
        <v>2754.75</v>
      </c>
      <c r="D64" s="53">
        <f t="shared" si="21"/>
        <v>2601.38</v>
      </c>
      <c r="E64" s="53">
        <f t="shared" si="21"/>
        <v>743.1</v>
      </c>
      <c r="F64" s="53">
        <f t="shared" si="21"/>
        <v>2741.8300000000004</v>
      </c>
      <c r="G64" s="53">
        <f t="shared" si="21"/>
        <v>3288.8799999999997</v>
      </c>
      <c r="H64" s="53">
        <f t="shared" si="21"/>
        <v>3703.4225000000006</v>
      </c>
      <c r="I64" s="53">
        <f t="shared" si="21"/>
        <v>1027.6599999999999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20162.092500000002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1 N</v>
      </c>
      <c r="G66" s="55" t="str">
        <f t="shared" si="22"/>
        <v>CAJA 2 N</v>
      </c>
      <c r="H66" s="55" t="str">
        <f t="shared" si="22"/>
        <v>CAJA 3 N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3299.58</v>
      </c>
      <c r="C67" s="57">
        <f t="shared" ref="C67:L67" si="23">C12</f>
        <v>2755.31</v>
      </c>
      <c r="D67" s="57">
        <f t="shared" si="23"/>
        <v>2602.7600000000002</v>
      </c>
      <c r="E67" s="57">
        <f t="shared" si="23"/>
        <v>741.67</v>
      </c>
      <c r="F67" s="57">
        <f t="shared" si="23"/>
        <v>2732.14</v>
      </c>
      <c r="G67" s="57">
        <f t="shared" si="23"/>
        <v>3284.98</v>
      </c>
      <c r="H67" s="57">
        <f t="shared" si="23"/>
        <v>3697.7</v>
      </c>
      <c r="I67" s="57">
        <f t="shared" si="23"/>
        <v>1026.8800000000001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20141.02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3299.58</v>
      </c>
      <c r="C69" s="59">
        <f t="shared" ref="C69:AG69" si="25">+C67+C68</f>
        <v>2755.31</v>
      </c>
      <c r="D69" s="59">
        <f t="shared" si="25"/>
        <v>2602.7600000000002</v>
      </c>
      <c r="E69" s="59">
        <f t="shared" si="25"/>
        <v>741.67</v>
      </c>
      <c r="F69" s="59">
        <f t="shared" si="25"/>
        <v>2732.14</v>
      </c>
      <c r="G69" s="59">
        <f t="shared" si="25"/>
        <v>3284.98</v>
      </c>
      <c r="H69" s="59">
        <f t="shared" si="25"/>
        <v>3697.7</v>
      </c>
      <c r="I69" s="59">
        <f t="shared" si="25"/>
        <v>1026.8800000000001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20141.02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1.4900000000002365</v>
      </c>
      <c r="C70" s="57">
        <f t="shared" si="26"/>
        <v>-0.55999999999994543</v>
      </c>
      <c r="D70" s="57">
        <f t="shared" si="26"/>
        <v>-1.3800000000001091</v>
      </c>
      <c r="E70" s="57">
        <f t="shared" si="26"/>
        <v>1.4300000000000637</v>
      </c>
      <c r="F70" s="57">
        <f t="shared" si="26"/>
        <v>9.6900000000005093</v>
      </c>
      <c r="G70" s="57">
        <f t="shared" si="26"/>
        <v>3.8999999999996362</v>
      </c>
      <c r="H70" s="57">
        <f t="shared" si="26"/>
        <v>5.722500000000764</v>
      </c>
      <c r="I70" s="57">
        <f t="shared" si="26"/>
        <v>0.77999999999974534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21.0725000000009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2022-06-07T19:12:41Z</dcterms:modified>
</cp:coreProperties>
</file>