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BOVEDA JUNI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U39" i="40"/>
  <c r="AG23" i="40"/>
  <c r="U23" i="40"/>
  <c r="T47" i="40"/>
  <c r="AB47" i="40"/>
  <c r="Q69" i="40"/>
  <c r="M6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Y64" i="40" l="1"/>
  <c r="Y70" i="40" s="1"/>
  <c r="T64" i="40"/>
  <c r="AB64" i="40"/>
  <c r="AB70" i="40" s="1"/>
  <c r="L69" i="40"/>
  <c r="Q39" i="40"/>
  <c r="M39" i="40"/>
  <c r="AC64" i="40"/>
  <c r="AC70" i="40" s="1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S64" i="40" l="1"/>
  <c r="S70" i="40" s="1"/>
  <c r="AH69" i="40"/>
  <c r="P64" i="40"/>
  <c r="P70" i="40" s="1"/>
  <c r="R64" i="40"/>
  <c r="R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I39" i="40" s="1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K31" i="40" l="1"/>
  <c r="G31" i="40"/>
  <c r="C31" i="40"/>
  <c r="K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D64" i="40"/>
  <c r="D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<sst xmlns="http://schemas.openxmlformats.org/spreadsheetml/2006/main" count="760" uniqueCount="144">
  <si>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</si>
  <si>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</si>
  <si>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</si>
  <si>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</si>
  <si>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</si>
  <si>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</si>
  <si>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</si>
  <si>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</si>
  <si>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</si>
  <si>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</si>
  <si>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</si>
  <si>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</si>
  <si>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</si>
  <si>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</si>
  <si>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</si>
  <si>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</si>
  <si>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</si>
  <si>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</si>
  <si>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</si>
  <si>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</si>
  <si>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</si>
  <si>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</si>
  <si>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</si>
  <si>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</si>
  <si>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</si>
  <si>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</si>
  <si>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</si>
  <si>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</si>
  <si>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</si>
  <si>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</si>
  <si>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</si>
  <si>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</si>
  <si>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</si>
  <si>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</si>
  <si>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</si>
  <si>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</si>
  <si>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</si>
  <si>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</si>
  <si>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</si>
  <si>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</si>
  <si>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</si>
  <si>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</si>
  <si>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</si>
  <si>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</si>
  <si>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</si>
  <si>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</si>
  <si>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</si>
  <si>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</si>
  <si>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</si>
  <si>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</si>
  <si>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</si>
  <si>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</si>
  <si>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</si>
  <si>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</si>
  <si>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</si>
  <si>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</si>
  <si>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</si>
  <si>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</si>
  <si>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</si>
  <si>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</si>
  <si>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</si>
  <si>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</si>
  <si>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</si>
  <si>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</si>
  <si>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</si>
  <si>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</si>
  <si>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</si>
  <si>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</si>
  <si>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</si>
  <si>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</si>
  <si>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</si>
  <si>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</si>
  <si>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</si>
  <si>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</si>
  <si>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</si>
  <si>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</si>
  <si>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</si>
  <si>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</si>
  <si>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</si>
  <si>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</si>
  <si>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</si>
  <si>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</si>
  <si>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</si>
  <si>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</si>
  <si>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</si>
  <si>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</si>
  <si>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</si>
  <si>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</si>
  <si>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</si>
  <si>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</si>
  <si>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</si>
  <si>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</si>
  <si>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</si>
  <si>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</si>
  <si>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</si>
  <si>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</si>
  <si>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</si>
  <si>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</si>
  <si>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</si>
  <si>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</si>
  <si>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</si>
  <si>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</si>
  <si>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</si>
  <si>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</si>
  <si>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</si>
  <si>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</si>
  <si>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</si>
  <si>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</si>
  <si>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</si>
  <si>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</si>
  <si>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</si>
  <si>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</si>
  <si>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</si>
  <si>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</si>
  <si>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</si>
  <si>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</si>
  <si>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</si>
  <si>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</si>
  <si>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</si>
  <si>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</si>
  <si>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</si>
  <si>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</si>
  <si>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</si>
  <si>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SOBRANTE SE LE </t>
  </si>
  <si>
    <t>CANCELO A EL CLIENTE</t>
  </si>
  <si>
    <t xml:space="preserve">POR ZELLE </t>
  </si>
  <si>
    <t>18.00F/C</t>
  </si>
  <si>
    <t>55.00F/C</t>
  </si>
  <si>
    <t>70.50F/C</t>
  </si>
  <si>
    <t>MAL REGISTRO DE 1.03$</t>
  </si>
  <si>
    <t>SOBRANTE EN BIOPAGO</t>
  </si>
  <si>
    <t>3.00F/C</t>
  </si>
  <si>
    <t>4.00PERIODICO</t>
  </si>
  <si>
    <t>13.50F/C</t>
  </si>
  <si>
    <t xml:space="preserve">CUENTA COBRADA </t>
  </si>
  <si>
    <t>POR MENOS #1791</t>
  </si>
  <si>
    <t xml:space="preserve">FALTANTE ES EL </t>
  </si>
  <si>
    <t xml:space="preserve">SOBRANTE DE LA CAJA </t>
  </si>
  <si>
    <t xml:space="preserve">SOBRANTE ES EL </t>
  </si>
  <si>
    <t>FALTANTE DE CAJA 02</t>
  </si>
  <si>
    <t>18.50F/C</t>
  </si>
  <si>
    <t>REPUSO EL FONDO</t>
  </si>
  <si>
    <t xml:space="preserve">DE LA MAÑANA </t>
  </si>
  <si>
    <t>FALTAN 5.86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</si>
</sst>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47375.35</v>
      </c>
      <c r="C2" s="43">
        <f>MODELO!AH12</f>
        <v>22889.42</v>
      </c>
      <c r="D2" s="43">
        <f>EXQUISITECES!AH12</f>
        <v>5976.31</v>
      </c>
      <c r="E2" s="43">
        <f>HOYADA!AH12</f>
        <v>7903.8899999999994</v>
      </c>
      <c r="F2" s="43">
        <f>FARMASTOP!AH12</f>
        <v>2138.65</v>
      </c>
      <c r="G2" s="43">
        <f>BOCAS!AH12</f>
        <v>1163.29</v>
      </c>
      <c r="H2" s="43">
        <f>LAGUNETICA!AH12</f>
        <v>10677.09</v>
      </c>
      <c r="I2" s="43">
        <f>SANANTONIO!AH12</f>
        <v>0</v>
      </c>
      <c r="J2" s="43">
        <f>SUM(B2:I2)</f>
        <v>98123.999999999971</v>
      </c>
    </row>
    <row r="3" spans="1:10" x14ac:dyDescent="0.25">
      <c r="A3" s="46" t="s">
        <v>0</v>
      </c>
      <c r="B3" s="43">
        <f>AUTOMERCADO!AH15</f>
        <v>1438.9</v>
      </c>
      <c r="C3" s="43">
        <f>MODELO!AH15</f>
        <v>1024</v>
      </c>
      <c r="D3" s="43">
        <f>EXQUISITECES!AH15</f>
        <v>248</v>
      </c>
      <c r="E3" s="43">
        <f>HOYADA!AH15</f>
        <v>1178.2</v>
      </c>
      <c r="F3" s="43">
        <f>FARMASTOP!AH15</f>
        <v>22</v>
      </c>
      <c r="G3" s="43">
        <f>BOCAS!AH15</f>
        <v>19</v>
      </c>
      <c r="H3" s="43">
        <f>LAGUNETICA!AH15</f>
        <v>1105.2</v>
      </c>
      <c r="I3" s="43">
        <f>SANANTONIO!AH15</f>
        <v>0</v>
      </c>
      <c r="J3" s="43">
        <f t="shared" ref="J3:J52" si="0">SUM(B3:I3)</f>
        <v>5035.3</v>
      </c>
    </row>
    <row r="4" spans="1:10" x14ac:dyDescent="0.25">
      <c r="A4" s="73" t="s">
        <v>20</v>
      </c>
      <c r="B4" s="43">
        <f>AUTOMERCADO!AH16</f>
        <v>4172</v>
      </c>
      <c r="C4" s="43">
        <f>MODELO!AH16</f>
        <v>1714</v>
      </c>
      <c r="D4" s="43">
        <f>EXQUISITECES!AH16</f>
        <v>674</v>
      </c>
      <c r="E4" s="43">
        <f>HOYADA!AH16</f>
        <v>498</v>
      </c>
      <c r="F4" s="43">
        <f>FARMASTOP!AH16</f>
        <v>168</v>
      </c>
      <c r="G4" s="43">
        <f>BOCAS!AH16</f>
        <v>152</v>
      </c>
      <c r="H4" s="43">
        <f>LAGUNETICA!AH16</f>
        <v>862</v>
      </c>
      <c r="I4" s="43">
        <f>SANANTONIO!AH16</f>
        <v>0</v>
      </c>
      <c r="J4" s="43">
        <f t="shared" si="0"/>
        <v>8240</v>
      </c>
    </row>
    <row r="5" spans="1:10" x14ac:dyDescent="0.25">
      <c r="A5" s="46" t="s">
        <v>27</v>
      </c>
      <c r="B5" s="43">
        <f>AUTOMERCADO!AH17</f>
        <v>21485.800000000003</v>
      </c>
      <c r="C5" s="43">
        <f>MODELO!AH17</f>
        <v>8827.1</v>
      </c>
      <c r="D5" s="43">
        <f>EXQUISITECES!AH17</f>
        <v>3471.1</v>
      </c>
      <c r="E5" s="43">
        <f>HOYADA!AH17</f>
        <v>2564.7000000000003</v>
      </c>
      <c r="F5" s="43">
        <f>FARMASTOP!AH17</f>
        <v>865.2</v>
      </c>
      <c r="G5" s="43">
        <f>BOCAS!AH17</f>
        <v>782.8</v>
      </c>
      <c r="H5" s="43">
        <f>LAGUNETICA!AH17</f>
        <v>4439.3</v>
      </c>
      <c r="I5" s="43">
        <f>SANANTONIO!AH17</f>
        <v>0</v>
      </c>
      <c r="J5" s="43">
        <f t="shared" si="0"/>
        <v>42436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4172</v>
      </c>
      <c r="C10" s="43">
        <f>MODELO!AH22</f>
        <v>1714</v>
      </c>
      <c r="D10" s="43">
        <f>EXQUISITECES!AH22</f>
        <v>674</v>
      </c>
      <c r="E10" s="43">
        <f>HOYADA!AH22</f>
        <v>498</v>
      </c>
      <c r="F10" s="43">
        <f>FARMASTOP!AH22</f>
        <v>168</v>
      </c>
      <c r="G10" s="43">
        <f>BOCAS!AH22</f>
        <v>152</v>
      </c>
      <c r="H10" s="43">
        <f>LAGUNETICA!AH22</f>
        <v>862</v>
      </c>
      <c r="I10" s="43">
        <f>SANANTONIO!AH22</f>
        <v>0</v>
      </c>
      <c r="J10" s="43">
        <f t="shared" si="0"/>
        <v>8240</v>
      </c>
    </row>
    <row r="11" spans="1:10" x14ac:dyDescent="0.25">
      <c r="A11" s="48" t="s">
        <v>26</v>
      </c>
      <c r="B11" s="43">
        <f>AUTOMERCADO!AH23</f>
        <v>21485.800000000003</v>
      </c>
      <c r="C11" s="43">
        <f>MODELO!AH23</f>
        <v>8827.1</v>
      </c>
      <c r="D11" s="43">
        <f>EXQUISITECES!AH23</f>
        <v>3471.1</v>
      </c>
      <c r="E11" s="43">
        <f>HOYADA!AH23</f>
        <v>2564.7000000000003</v>
      </c>
      <c r="F11" s="43">
        <f>FARMASTOP!AH23</f>
        <v>865.2</v>
      </c>
      <c r="G11" s="43">
        <f>BOCAS!AH23</f>
        <v>782.8</v>
      </c>
      <c r="H11" s="43">
        <f>LAGUNETICA!AH23</f>
        <v>4439.3</v>
      </c>
      <c r="I11" s="43">
        <f>SANANTONIO!AH23</f>
        <v>0</v>
      </c>
      <c r="J11" s="43">
        <f t="shared" si="0"/>
        <v>42436</v>
      </c>
    </row>
    <row r="12" spans="1:10" x14ac:dyDescent="0.25">
      <c r="A12" s="46" t="s">
        <v>28</v>
      </c>
      <c r="B12" s="43">
        <f>AUTOMERCADO!AH24</f>
        <v>45</v>
      </c>
      <c r="C12" s="43">
        <f>MODELO!AH24</f>
        <v>5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248.39999999999998</v>
      </c>
      <c r="C13" s="43">
        <f>MODELO!AH25</f>
        <v>27.599999999999998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276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45</v>
      </c>
      <c r="C18" s="43">
        <f>MODELO!AH30</f>
        <v>5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248.39999999999998</v>
      </c>
      <c r="C19" s="43">
        <f>MODELO!AH31</f>
        <v>27.599999999999998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276</v>
      </c>
    </row>
    <row r="20" spans="1:10" x14ac:dyDescent="0.25">
      <c r="A20" s="46" t="s">
        <v>34</v>
      </c>
      <c r="B20" s="43">
        <f>AUTOMERCADO!AH32</f>
        <v>145.47999999999999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145.47999999999999</v>
      </c>
    </row>
    <row r="21" spans="1:10" x14ac:dyDescent="0.25">
      <c r="A21" s="46" t="s">
        <v>35</v>
      </c>
      <c r="B21" s="43">
        <f>AUTOMERCADO!AH33</f>
        <v>749.22199999999998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749.22199999999998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145.47999999999999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145.47999999999999</v>
      </c>
    </row>
    <row r="27" spans="1:10" x14ac:dyDescent="0.25">
      <c r="A27" s="48" t="s">
        <v>42</v>
      </c>
      <c r="B27" s="43">
        <f>AUTOMERCADO!AH39</f>
        <v>749.22199999999998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749.22199999999998</v>
      </c>
    </row>
    <row r="28" spans="1:10" x14ac:dyDescent="0.25">
      <c r="A28" s="46" t="s">
        <v>43</v>
      </c>
      <c r="B28" s="43">
        <f>AUTOMERCADO!AH40</f>
        <v>309.94</v>
      </c>
      <c r="C28" s="43">
        <f>MODELO!AH40</f>
        <v>0</v>
      </c>
      <c r="D28" s="43">
        <f>EXQUISITECES!AH40</f>
        <v>18.010000000000002</v>
      </c>
      <c r="E28" s="43">
        <f>HOYADA!AH40</f>
        <v>18.62</v>
      </c>
      <c r="F28" s="43">
        <f>FARMASTOP!AH40</f>
        <v>0</v>
      </c>
      <c r="G28" s="43">
        <f>BOCAS!AH40</f>
        <v>0</v>
      </c>
      <c r="H28" s="43">
        <f>LAGUNETICA!AH40</f>
        <v>29.11</v>
      </c>
      <c r="I28" s="43">
        <f>SANANTONIO!AH40</f>
        <v>0</v>
      </c>
      <c r="J28" s="43">
        <f t="shared" si="0"/>
        <v>375.68</v>
      </c>
    </row>
    <row r="29" spans="1:10" x14ac:dyDescent="0.25">
      <c r="A29" s="46" t="s">
        <v>44</v>
      </c>
      <c r="B29" s="43">
        <f>AUTOMERCADO!AH41</f>
        <v>1596.1910000000003</v>
      </c>
      <c r="C29" s="43">
        <f>MODELO!AH41</f>
        <v>0</v>
      </c>
      <c r="D29" s="43">
        <f>EXQUISITECES!AH41</f>
        <v>92.751500000000021</v>
      </c>
      <c r="E29" s="43">
        <f>HOYADA!AH41</f>
        <v>95.893000000000015</v>
      </c>
      <c r="F29" s="43">
        <f>FARMASTOP!AH41</f>
        <v>0</v>
      </c>
      <c r="G29" s="43">
        <f>BOCAS!AH41</f>
        <v>0</v>
      </c>
      <c r="H29" s="43">
        <f>LAGUNETICA!AH41</f>
        <v>149.91650000000001</v>
      </c>
      <c r="I29" s="43">
        <f>SANANTONIO!AH41</f>
        <v>0</v>
      </c>
      <c r="J29" s="43">
        <f t="shared" si="0"/>
        <v>1934.7520000000004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309.94</v>
      </c>
      <c r="C34" s="43">
        <f>MODELO!AH46</f>
        <v>0</v>
      </c>
      <c r="D34" s="43">
        <f>EXQUISITECES!AH46</f>
        <v>18.010000000000002</v>
      </c>
      <c r="E34" s="43">
        <f>HOYADA!AH46</f>
        <v>18.62</v>
      </c>
      <c r="F34" s="43">
        <f>FARMASTOP!AH46</f>
        <v>0</v>
      </c>
      <c r="G34" s="43">
        <f>BOCAS!AH46</f>
        <v>0</v>
      </c>
      <c r="H34" s="43">
        <f>LAGUNETICA!AH46</f>
        <v>29.11</v>
      </c>
      <c r="I34" s="43">
        <f>SANANTONIO!AH46</f>
        <v>0</v>
      </c>
      <c r="J34" s="43">
        <f t="shared" si="0"/>
        <v>375.68</v>
      </c>
    </row>
    <row r="35" spans="1:10" x14ac:dyDescent="0.25">
      <c r="A35" s="48" t="s">
        <v>48</v>
      </c>
      <c r="B35" s="43">
        <f>AUTOMERCADO!AH47</f>
        <v>1596.1910000000003</v>
      </c>
      <c r="C35" s="43">
        <f>MODELO!AH47</f>
        <v>0</v>
      </c>
      <c r="D35" s="43">
        <f>EXQUISITECES!AH47</f>
        <v>92.751500000000021</v>
      </c>
      <c r="E35" s="43">
        <f>HOYADA!AH47</f>
        <v>95.893000000000015</v>
      </c>
      <c r="F35" s="43">
        <f>FARMASTOP!AH47</f>
        <v>0</v>
      </c>
      <c r="G35" s="43">
        <f>BOCAS!AH47</f>
        <v>0</v>
      </c>
      <c r="H35" s="43">
        <f>LAGUNETICA!AH47</f>
        <v>149.91650000000001</v>
      </c>
      <c r="I35" s="43">
        <f>SANANTONIO!AH47</f>
        <v>0</v>
      </c>
      <c r="J35" s="43">
        <f t="shared" si="0"/>
        <v>1934.7520000000004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17765.75</v>
      </c>
      <c r="C37" s="43">
        <f>MODELO!AH49</f>
        <v>7544.4</v>
      </c>
      <c r="D37" s="43">
        <f>EXQUISITECES!AH49</f>
        <v>1763.79</v>
      </c>
      <c r="E37" s="43">
        <f>HOYADA!AH49</f>
        <v>2717.41</v>
      </c>
      <c r="F37" s="43">
        <f>FARMASTOP!AH49</f>
        <v>1023.94</v>
      </c>
      <c r="G37" s="43">
        <f>BOCAS!AH49</f>
        <v>269.39999999999998</v>
      </c>
      <c r="H37" s="43">
        <f>LAGUNETICA!AH49</f>
        <v>1372.93</v>
      </c>
      <c r="I37" s="43">
        <f>SANANTONIO!AH49</f>
        <v>0</v>
      </c>
      <c r="J37" s="43">
        <f t="shared" si="0"/>
        <v>32457.620000000003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2830.3599999999997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2964.17</v>
      </c>
      <c r="I40" s="43">
        <f>SANANTONIO!AH52</f>
        <v>0</v>
      </c>
      <c r="J40" s="43">
        <f t="shared" si="0"/>
        <v>5794.53</v>
      </c>
    </row>
    <row r="41" spans="1:10" x14ac:dyDescent="0.25">
      <c r="A41" s="74" t="s">
        <v>18</v>
      </c>
      <c r="B41" s="43">
        <f>AUTOMERCADO!AH53</f>
        <v>2289.5</v>
      </c>
      <c r="C41" s="43">
        <f>MODELO!AH53</f>
        <v>2064.16</v>
      </c>
      <c r="D41" s="43">
        <f>EXQUISITECES!AH53</f>
        <v>343.58999999999992</v>
      </c>
      <c r="E41" s="43">
        <f>HOYADA!AH53</f>
        <v>1281.18</v>
      </c>
      <c r="F41" s="43">
        <f>FARMASTOP!AH53</f>
        <v>99.94</v>
      </c>
      <c r="G41" s="43">
        <f>BOCAS!AH53</f>
        <v>55.91</v>
      </c>
      <c r="H41" s="43">
        <f>LAGUNETICA!AH53</f>
        <v>638.66</v>
      </c>
      <c r="I41" s="43">
        <f>SANANTONIO!AH53</f>
        <v>0</v>
      </c>
      <c r="J41" s="43">
        <f t="shared" si="0"/>
        <v>6772.94</v>
      </c>
    </row>
    <row r="42" spans="1:10" x14ac:dyDescent="0.25">
      <c r="A42" s="74" t="s">
        <v>114</v>
      </c>
      <c r="B42" s="43">
        <f>AUTOMERCADO!AH54</f>
        <v>324.45999999999998</v>
      </c>
      <c r="C42" s="43">
        <f>MODELO!AH54</f>
        <v>0</v>
      </c>
      <c r="D42" s="43">
        <f>EXQUISITECES!AH54</f>
        <v>0</v>
      </c>
      <c r="E42" s="43">
        <f>HOYADA!AH54</f>
        <v>59.06</v>
      </c>
      <c r="F42" s="43">
        <f>FARMASTOP!AH54</f>
        <v>49.63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433.15</v>
      </c>
    </row>
    <row r="43" spans="1:10" x14ac:dyDescent="0.25">
      <c r="A43" s="74" t="s">
        <v>52</v>
      </c>
      <c r="B43" s="43">
        <f>AUTOMERCADO!AH55</f>
        <v>1974</v>
      </c>
      <c r="C43" s="43">
        <f>MODELO!AH55</f>
        <v>619.80999999999995</v>
      </c>
      <c r="D43" s="43">
        <f>EXQUISITECES!AH55</f>
        <v>72.64</v>
      </c>
      <c r="E43" s="43">
        <f>HOYADA!AH55</f>
        <v>12.6</v>
      </c>
      <c r="F43" s="43">
        <f>FARMASTOP!AH55</f>
        <v>128.78</v>
      </c>
      <c r="G43" s="43">
        <f>BOCAS!AH55</f>
        <v>30.700000000000003</v>
      </c>
      <c r="H43" s="43">
        <f>LAGUNETICA!AH55</f>
        <v>0</v>
      </c>
      <c r="I43" s="43">
        <f>SANANTONIO!AH55</f>
        <v>0</v>
      </c>
      <c r="J43" s="43">
        <f t="shared" si="0"/>
        <v>2838.5299999999997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25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25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26.23</v>
      </c>
      <c r="I47" s="43">
        <f>SANANTONIO!AH59</f>
        <v>0</v>
      </c>
      <c r="J47" s="43">
        <f t="shared" si="0"/>
        <v>26.23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47872.222999999991</v>
      </c>
      <c r="C52" s="75">
        <f>MODELO!AH64</f>
        <v>22962.43</v>
      </c>
      <c r="D52" s="75">
        <f>EXQUISITECES!AH64</f>
        <v>5991.8715000000002</v>
      </c>
      <c r="E52" s="75">
        <f>HOYADA!AH64</f>
        <v>7909.0430000000006</v>
      </c>
      <c r="F52" s="75">
        <f>FARMASTOP!AH64</f>
        <v>2189.4900000000002</v>
      </c>
      <c r="G52" s="75">
        <f>BOCAS!AH64</f>
        <v>1157.81</v>
      </c>
      <c r="H52" s="75">
        <f>LAGUNETICA!AH64</f>
        <v>10696.406500000001</v>
      </c>
      <c r="I52" s="75">
        <f>SANANTONIO!AH64</f>
        <v>0</v>
      </c>
      <c r="J52" s="75">
        <f t="shared" si="0"/>
        <v>98779.27399999999</v>
      </c>
    </row>
    <row r="53" spans="1:10" x14ac:dyDescent="0.25">
      <c r="A53" s="56" t="s">
        <v>3</v>
      </c>
      <c r="B53" s="43">
        <f>B2</f>
        <v>47375.35</v>
      </c>
      <c r="C53" s="43">
        <f t="shared" ref="C53:I53" si="1">C2</f>
        <v>22889.42</v>
      </c>
      <c r="D53" s="43">
        <f t="shared" si="1"/>
        <v>5976.31</v>
      </c>
      <c r="E53" s="43">
        <f t="shared" si="1"/>
        <v>7903.8899999999994</v>
      </c>
      <c r="F53" s="43">
        <f t="shared" si="1"/>
        <v>2138.65</v>
      </c>
      <c r="G53" s="43">
        <f t="shared" si="1"/>
        <v>1163.29</v>
      </c>
      <c r="H53" s="43">
        <f t="shared" si="1"/>
        <v>10677.09</v>
      </c>
      <c r="I53" s="43">
        <f t="shared" si="1"/>
        <v>0</v>
      </c>
      <c r="J53" s="43">
        <f>J2</f>
        <v>98123.999999999971</v>
      </c>
    </row>
    <row r="54" spans="1:10" x14ac:dyDescent="0.25">
      <c r="A54" s="58" t="s">
        <v>95</v>
      </c>
      <c r="B54" s="43">
        <f>+B52-B53</f>
        <v>496.87299999999232</v>
      </c>
      <c r="C54" s="43">
        <f t="shared" ref="C54:I54" si="2">+C52-C53</f>
        <v>73.010000000002037</v>
      </c>
      <c r="D54" s="43">
        <f t="shared" si="2"/>
        <v>15.561499999999796</v>
      </c>
      <c r="E54" s="43">
        <f t="shared" si="2"/>
        <v>5.1530000000011569</v>
      </c>
      <c r="F54" s="43">
        <f t="shared" si="2"/>
        <v>50.840000000000146</v>
      </c>
      <c r="G54" s="43">
        <f t="shared" si="2"/>
        <v>-5.4800000000000182</v>
      </c>
      <c r="H54" s="43">
        <f t="shared" si="2"/>
        <v>19.316500000000815</v>
      </c>
      <c r="I54" s="43">
        <f t="shared" si="2"/>
        <v>0</v>
      </c>
      <c r="J54" s="43">
        <f>+J52-J53</f>
        <v>655.27400000001944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K69" sqref="AK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>
        <v>5.52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66</v>
      </c>
      <c r="O11" s="5" t="s">
        <v>76</v>
      </c>
      <c r="P11" s="5" t="s">
        <v>80</v>
      </c>
      <c r="Q11" s="5" t="s">
        <v>82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3455.17</v>
      </c>
      <c r="C12" s="26">
        <v>745.53</v>
      </c>
      <c r="D12" s="26">
        <v>647.84</v>
      </c>
      <c r="E12" s="26">
        <v>4586.8500000000004</v>
      </c>
      <c r="F12" s="26">
        <v>1107.93</v>
      </c>
      <c r="G12" s="26">
        <v>3899.53</v>
      </c>
      <c r="H12" s="26">
        <v>2238.77</v>
      </c>
      <c r="I12" s="26">
        <v>6229.41</v>
      </c>
      <c r="J12" s="26">
        <v>3762.47</v>
      </c>
      <c r="K12" s="26">
        <v>5467.75</v>
      </c>
      <c r="L12" s="26">
        <v>6285.44</v>
      </c>
      <c r="M12" s="26">
        <v>4159.2</v>
      </c>
      <c r="N12" s="26">
        <v>1156.43</v>
      </c>
      <c r="O12" s="26">
        <v>170.55</v>
      </c>
      <c r="P12" s="26">
        <v>733.99</v>
      </c>
      <c r="Q12" s="26">
        <v>2728.49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47375.35</v>
      </c>
      <c r="AI12" s="26">
        <v>46690.7</v>
      </c>
      <c r="AJ12" s="69">
        <f>+AI12-AH12</f>
        <v>-684.65000000000146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298</v>
      </c>
      <c r="C15" s="23">
        <v>1</v>
      </c>
      <c r="D15" s="23">
        <v>15</v>
      </c>
      <c r="E15" s="23">
        <v>548.5</v>
      </c>
      <c r="F15" s="23"/>
      <c r="G15" s="23"/>
      <c r="H15" s="23">
        <v>20.5</v>
      </c>
      <c r="I15" s="23"/>
      <c r="J15" s="23">
        <v>17</v>
      </c>
      <c r="K15" s="23">
        <v>180</v>
      </c>
      <c r="L15" s="23">
        <v>99.5</v>
      </c>
      <c r="M15" s="23">
        <v>10</v>
      </c>
      <c r="N15" s="23">
        <v>10.4</v>
      </c>
      <c r="O15" s="23">
        <v>6</v>
      </c>
      <c r="P15" s="23">
        <v>114</v>
      </c>
      <c r="Q15" s="23">
        <v>119</v>
      </c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1438.9</v>
      </c>
    </row>
    <row r="16" spans="1:36" s="32" customFormat="1" x14ac:dyDescent="0.25">
      <c r="A16" s="30" t="s">
        <v>20</v>
      </c>
      <c r="B16" s="31">
        <v>297</v>
      </c>
      <c r="C16" s="31">
        <v>63</v>
      </c>
      <c r="D16" s="31">
        <v>60</v>
      </c>
      <c r="E16" s="31">
        <v>362</v>
      </c>
      <c r="F16" s="31">
        <v>71</v>
      </c>
      <c r="G16" s="31">
        <v>311</v>
      </c>
      <c r="H16" s="31">
        <v>278</v>
      </c>
      <c r="I16" s="31">
        <v>782</v>
      </c>
      <c r="J16" s="31">
        <v>410</v>
      </c>
      <c r="K16" s="31">
        <v>537</v>
      </c>
      <c r="L16" s="31">
        <v>487</v>
      </c>
      <c r="M16" s="31">
        <v>473</v>
      </c>
      <c r="N16" s="31"/>
      <c r="O16" s="31"/>
      <c r="P16" s="31">
        <v>41</v>
      </c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4172</v>
      </c>
      <c r="AJ16" s="70"/>
    </row>
    <row r="17" spans="1:36" s="47" customFormat="1" x14ac:dyDescent="0.25">
      <c r="A17" s="46" t="s">
        <v>27</v>
      </c>
      <c r="B17" s="22">
        <f>B16*$B$8</f>
        <v>1529.5500000000002</v>
      </c>
      <c r="C17" s="22">
        <f>C16*$B$8</f>
        <v>324.45000000000005</v>
      </c>
      <c r="D17" s="22">
        <f t="shared" ref="D17:L17" si="2">D16*$B$8</f>
        <v>309</v>
      </c>
      <c r="E17" s="22">
        <f t="shared" si="2"/>
        <v>1864.3000000000002</v>
      </c>
      <c r="F17" s="22">
        <f t="shared" si="2"/>
        <v>365.65000000000003</v>
      </c>
      <c r="G17" s="22">
        <f t="shared" si="2"/>
        <v>1601.65</v>
      </c>
      <c r="H17" s="22">
        <f t="shared" si="2"/>
        <v>1431.7</v>
      </c>
      <c r="I17" s="22">
        <f t="shared" si="2"/>
        <v>4027.3</v>
      </c>
      <c r="J17" s="22">
        <f t="shared" si="2"/>
        <v>2111.5</v>
      </c>
      <c r="K17" s="22">
        <f t="shared" si="2"/>
        <v>2765.55</v>
      </c>
      <c r="L17" s="22">
        <f t="shared" si="2"/>
        <v>2508.0500000000002</v>
      </c>
      <c r="M17" s="22">
        <f t="shared" ref="M17:R17" si="3">M16*$B$8</f>
        <v>2435.9500000000003</v>
      </c>
      <c r="N17" s="22">
        <f t="shared" si="3"/>
        <v>0</v>
      </c>
      <c r="O17" s="22">
        <f t="shared" si="3"/>
        <v>0</v>
      </c>
      <c r="P17" s="22">
        <f t="shared" si="3"/>
        <v>211.15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21485.800000000003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297</v>
      </c>
      <c r="C22" s="20">
        <f t="shared" ref="C22:L22" si="11">+C16+C18+C20</f>
        <v>63</v>
      </c>
      <c r="D22" s="20">
        <f t="shared" si="11"/>
        <v>60</v>
      </c>
      <c r="E22" s="20">
        <f t="shared" si="11"/>
        <v>362</v>
      </c>
      <c r="F22" s="20">
        <f t="shared" si="11"/>
        <v>71</v>
      </c>
      <c r="G22" s="20">
        <f t="shared" si="11"/>
        <v>311</v>
      </c>
      <c r="H22" s="20">
        <f t="shared" si="11"/>
        <v>278</v>
      </c>
      <c r="I22" s="20">
        <f t="shared" si="11"/>
        <v>782</v>
      </c>
      <c r="J22" s="20">
        <f t="shared" si="11"/>
        <v>410</v>
      </c>
      <c r="K22" s="20">
        <f t="shared" si="11"/>
        <v>537</v>
      </c>
      <c r="L22" s="20">
        <f t="shared" si="11"/>
        <v>487</v>
      </c>
      <c r="M22" s="20">
        <f t="shared" ref="M22:S22" si="12">+M16+M18+M20</f>
        <v>473</v>
      </c>
      <c r="N22" s="20">
        <f t="shared" si="12"/>
        <v>0</v>
      </c>
      <c r="O22" s="20">
        <f t="shared" si="12"/>
        <v>0</v>
      </c>
      <c r="P22" s="20">
        <f t="shared" si="12"/>
        <v>41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4172</v>
      </c>
    </row>
    <row r="23" spans="1:36" s="47" customFormat="1" x14ac:dyDescent="0.25">
      <c r="A23" s="48" t="s">
        <v>26</v>
      </c>
      <c r="B23" s="19">
        <f>+B17+B19+B21</f>
        <v>1529.5500000000002</v>
      </c>
      <c r="C23" s="19">
        <f t="shared" ref="C23:L23" si="14">+C17+C19+C21</f>
        <v>324.45000000000005</v>
      </c>
      <c r="D23" s="19">
        <f t="shared" si="14"/>
        <v>309</v>
      </c>
      <c r="E23" s="19">
        <f t="shared" si="14"/>
        <v>1864.3000000000002</v>
      </c>
      <c r="F23" s="19">
        <f t="shared" si="14"/>
        <v>365.65000000000003</v>
      </c>
      <c r="G23" s="19">
        <f t="shared" si="14"/>
        <v>1601.65</v>
      </c>
      <c r="H23" s="19">
        <f t="shared" si="14"/>
        <v>1431.7</v>
      </c>
      <c r="I23" s="19">
        <f t="shared" si="14"/>
        <v>4027.3</v>
      </c>
      <c r="J23" s="19">
        <f t="shared" si="14"/>
        <v>2111.5</v>
      </c>
      <c r="K23" s="19">
        <f t="shared" si="14"/>
        <v>2765.55</v>
      </c>
      <c r="L23" s="19">
        <f t="shared" si="14"/>
        <v>2508.0500000000002</v>
      </c>
      <c r="M23" s="19">
        <f t="shared" ref="M23:S23" si="15">+M17+M19+M21</f>
        <v>2435.9500000000003</v>
      </c>
      <c r="N23" s="19">
        <f t="shared" si="15"/>
        <v>0</v>
      </c>
      <c r="O23" s="19">
        <f t="shared" si="15"/>
        <v>0</v>
      </c>
      <c r="P23" s="19">
        <f t="shared" si="15"/>
        <v>211.15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21485.800000000003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45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45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248.39999999999998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248.39999999999998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45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45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248.39999999999998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248.39999999999998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10.01</v>
      </c>
      <c r="I32" s="36"/>
      <c r="J32" s="36">
        <v>25.47</v>
      </c>
      <c r="K32" s="36">
        <v>15</v>
      </c>
      <c r="L32" s="36">
        <v>95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145.47999999999999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51.551500000000004</v>
      </c>
      <c r="I33" s="22">
        <f t="shared" si="30"/>
        <v>0</v>
      </c>
      <c r="J33" s="22">
        <f t="shared" si="30"/>
        <v>131.1705</v>
      </c>
      <c r="K33" s="22">
        <f t="shared" si="30"/>
        <v>77.25</v>
      </c>
      <c r="L33" s="22">
        <f t="shared" si="30"/>
        <v>489.25000000000006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749.22199999999998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10.01</v>
      </c>
      <c r="I38" s="20">
        <f t="shared" si="39"/>
        <v>0</v>
      </c>
      <c r="J38" s="20">
        <f t="shared" si="39"/>
        <v>25.47</v>
      </c>
      <c r="K38" s="20">
        <f t="shared" si="39"/>
        <v>15</v>
      </c>
      <c r="L38" s="20">
        <f t="shared" si="39"/>
        <v>95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145.47999999999999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51.551500000000004</v>
      </c>
      <c r="I39" s="19">
        <f t="shared" si="42"/>
        <v>0</v>
      </c>
      <c r="J39" s="19">
        <f t="shared" si="42"/>
        <v>131.1705</v>
      </c>
      <c r="K39" s="19">
        <f t="shared" si="42"/>
        <v>77.25</v>
      </c>
      <c r="L39" s="19">
        <f t="shared" si="42"/>
        <v>489.25000000000006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749.22199999999998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30.51</v>
      </c>
      <c r="G40" s="36">
        <v>54.1</v>
      </c>
      <c r="H40" s="36">
        <v>9.26</v>
      </c>
      <c r="I40" s="36">
        <v>21.28</v>
      </c>
      <c r="J40" s="36"/>
      <c r="K40" s="36">
        <v>76.17</v>
      </c>
      <c r="L40" s="36">
        <v>73.16</v>
      </c>
      <c r="M40" s="36">
        <v>45.46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309.94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157.12650000000002</v>
      </c>
      <c r="G41" s="22">
        <f t="shared" si="45"/>
        <v>278.61500000000001</v>
      </c>
      <c r="H41" s="22">
        <f t="shared" si="45"/>
        <v>47.689</v>
      </c>
      <c r="I41" s="22">
        <f t="shared" si="45"/>
        <v>109.59200000000001</v>
      </c>
      <c r="J41" s="22">
        <f t="shared" si="45"/>
        <v>0</v>
      </c>
      <c r="K41" s="22">
        <f t="shared" si="45"/>
        <v>392.27550000000002</v>
      </c>
      <c r="L41" s="22">
        <f t="shared" si="45"/>
        <v>376.774</v>
      </c>
      <c r="M41" s="22">
        <f t="shared" ref="M41:R41" si="46">M40*$B$8</f>
        <v>234.11900000000003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1596.1910000000003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30.51</v>
      </c>
      <c r="G46" s="20">
        <f t="shared" si="54"/>
        <v>54.1</v>
      </c>
      <c r="H46" s="20">
        <f t="shared" si="54"/>
        <v>9.26</v>
      </c>
      <c r="I46" s="20">
        <f t="shared" si="54"/>
        <v>21.28</v>
      </c>
      <c r="J46" s="20">
        <f t="shared" si="54"/>
        <v>0</v>
      </c>
      <c r="K46" s="20">
        <f t="shared" si="54"/>
        <v>76.17</v>
      </c>
      <c r="L46" s="20">
        <f t="shared" si="54"/>
        <v>73.16</v>
      </c>
      <c r="M46" s="20">
        <f t="shared" ref="M46:S46" si="55">+M40+M42+M44</f>
        <v>45.46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309.94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157.12650000000002</v>
      </c>
      <c r="G47" s="19">
        <f t="shared" si="57"/>
        <v>278.61500000000001</v>
      </c>
      <c r="H47" s="19">
        <f t="shared" si="57"/>
        <v>47.689</v>
      </c>
      <c r="I47" s="19">
        <f t="shared" si="57"/>
        <v>109.59200000000001</v>
      </c>
      <c r="J47" s="19">
        <f t="shared" si="57"/>
        <v>0</v>
      </c>
      <c r="K47" s="19">
        <f t="shared" si="57"/>
        <v>392.27550000000002</v>
      </c>
      <c r="L47" s="19">
        <f t="shared" si="57"/>
        <v>376.774</v>
      </c>
      <c r="M47" s="19">
        <f t="shared" ref="M47:S47" si="58">+M41+M43+M45</f>
        <v>234.11900000000003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1596.1910000000003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1176.24</v>
      </c>
      <c r="C49" s="44">
        <v>396.66</v>
      </c>
      <c r="D49" s="44">
        <v>624.87</v>
      </c>
      <c r="E49" s="44">
        <v>1355.12</v>
      </c>
      <c r="F49" s="44">
        <v>280.26</v>
      </c>
      <c r="G49" s="44">
        <v>1774.98</v>
      </c>
      <c r="H49" s="44">
        <v>422.86</v>
      </c>
      <c r="I49" s="44">
        <v>1592.64</v>
      </c>
      <c r="J49" s="44">
        <v>878.18</v>
      </c>
      <c r="K49" s="44">
        <v>1572.53</v>
      </c>
      <c r="L49" s="44">
        <v>2464.48</v>
      </c>
      <c r="M49" s="45">
        <v>1415.63</v>
      </c>
      <c r="N49" s="45">
        <v>1138.31</v>
      </c>
      <c r="O49" s="45">
        <v>165.2</v>
      </c>
      <c r="P49" s="45">
        <v>342.59</v>
      </c>
      <c r="Q49" s="45">
        <v>2165.1999999999998</v>
      </c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17765.75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281.67</v>
      </c>
      <c r="C53" s="44">
        <v>23.4</v>
      </c>
      <c r="D53" s="44">
        <v>19.45</v>
      </c>
      <c r="E53" s="44">
        <v>434.74</v>
      </c>
      <c r="F53" s="44"/>
      <c r="G53" s="44"/>
      <c r="H53" s="44">
        <v>263.47000000000003</v>
      </c>
      <c r="I53" s="44">
        <v>465.81</v>
      </c>
      <c r="J53" s="44">
        <v>356.01</v>
      </c>
      <c r="K53" s="44">
        <v>358.92</v>
      </c>
      <c r="L53" s="44"/>
      <c r="M53" s="45"/>
      <c r="N53" s="45"/>
      <c r="O53" s="45"/>
      <c r="P53" s="45">
        <v>86.03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2289.5</v>
      </c>
    </row>
    <row r="54" spans="1:34" x14ac:dyDescent="0.25">
      <c r="A54" s="17" t="s">
        <v>114</v>
      </c>
      <c r="B54" s="44"/>
      <c r="C54" s="44"/>
      <c r="D54" s="44"/>
      <c r="E54" s="44">
        <v>205.79</v>
      </c>
      <c r="F54" s="44"/>
      <c r="G54" s="44">
        <v>80.05</v>
      </c>
      <c r="H54" s="44"/>
      <c r="I54" s="44"/>
      <c r="J54" s="44">
        <v>34.92</v>
      </c>
      <c r="K54" s="44"/>
      <c r="L54" s="44"/>
      <c r="M54" s="45"/>
      <c r="N54" s="45"/>
      <c r="O54" s="45"/>
      <c r="P54" s="45">
        <v>3.7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324.45999999999998</v>
      </c>
    </row>
    <row r="55" spans="1:34" x14ac:dyDescent="0.25">
      <c r="A55" s="17" t="s">
        <v>52</v>
      </c>
      <c r="B55" s="44">
        <v>169.59</v>
      </c>
      <c r="C55" s="44"/>
      <c r="D55" s="44"/>
      <c r="E55" s="44">
        <v>179.93</v>
      </c>
      <c r="F55" s="44">
        <v>75.069999999999993</v>
      </c>
      <c r="G55" s="44">
        <v>221.88</v>
      </c>
      <c r="H55" s="44"/>
      <c r="I55" s="44">
        <v>107.75</v>
      </c>
      <c r="J55" s="44">
        <v>234.26</v>
      </c>
      <c r="K55" s="44">
        <v>123.8</v>
      </c>
      <c r="L55" s="44">
        <v>351.07</v>
      </c>
      <c r="M55" s="45">
        <v>64.47</v>
      </c>
      <c r="N55" s="45">
        <v>1.74</v>
      </c>
      <c r="O55" s="45"/>
      <c r="P55" s="45"/>
      <c r="Q55" s="45">
        <v>444.44</v>
      </c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1974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3455.05</v>
      </c>
      <c r="C64" s="53">
        <f t="shared" ref="C64:AG64" si="61">+C15+C23+C31+C39+C47+C48+C49+C50+C51+C52+C53+C54+C55+C56+C57+C58+C59+C60+C61+C62+C63</f>
        <v>745.5100000000001</v>
      </c>
      <c r="D64" s="53">
        <f t="shared" si="61"/>
        <v>968.32</v>
      </c>
      <c r="E64" s="53">
        <f t="shared" si="61"/>
        <v>4588.38</v>
      </c>
      <c r="F64" s="53">
        <f t="shared" si="61"/>
        <v>1126.5065</v>
      </c>
      <c r="G64" s="53">
        <f t="shared" si="61"/>
        <v>3957.1750000000002</v>
      </c>
      <c r="H64" s="53">
        <f t="shared" si="61"/>
        <v>2237.7705000000005</v>
      </c>
      <c r="I64" s="53">
        <f t="shared" si="61"/>
        <v>6303.0920000000006</v>
      </c>
      <c r="J64" s="53">
        <f t="shared" si="61"/>
        <v>3763.0405000000001</v>
      </c>
      <c r="K64" s="53">
        <f t="shared" si="61"/>
        <v>5470.3255000000008</v>
      </c>
      <c r="L64" s="53">
        <f t="shared" si="61"/>
        <v>6289.1239999999998</v>
      </c>
      <c r="M64" s="53">
        <f t="shared" si="61"/>
        <v>4160.1690000000008</v>
      </c>
      <c r="N64" s="53">
        <f t="shared" si="61"/>
        <v>1150.45</v>
      </c>
      <c r="O64" s="53">
        <f t="shared" si="61"/>
        <v>171.2</v>
      </c>
      <c r="P64" s="53">
        <f t="shared" si="61"/>
        <v>757.47</v>
      </c>
      <c r="Q64" s="53">
        <f t="shared" si="61"/>
        <v>2728.64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47872.222999999991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 N</v>
      </c>
      <c r="I66" s="55" t="str">
        <f t="shared" si="62"/>
        <v>CAJA 2 N</v>
      </c>
      <c r="J66" s="55" t="str">
        <f t="shared" si="62"/>
        <v>CAJA 3 N</v>
      </c>
      <c r="K66" s="55" t="str">
        <f t="shared" si="62"/>
        <v>CAJA 4 N</v>
      </c>
      <c r="L66" s="55" t="str">
        <f t="shared" si="62"/>
        <v>CAJA 5 N</v>
      </c>
      <c r="M66" s="55" t="str">
        <f t="shared" si="62"/>
        <v>CAJA 6 N</v>
      </c>
      <c r="N66" s="55" t="str">
        <f t="shared" si="62"/>
        <v>CAJA 7 N</v>
      </c>
      <c r="O66" s="55" t="str">
        <f t="shared" si="62"/>
        <v>CAJA 12 N</v>
      </c>
      <c r="P66" s="55" t="str">
        <f t="shared" si="62"/>
        <v>CAJA 14 N</v>
      </c>
      <c r="Q66" s="55" t="str">
        <f t="shared" si="62"/>
        <v>CAJA 15 N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3455.17</v>
      </c>
      <c r="C67" s="57">
        <f t="shared" ref="C67:L67" si="63">C12</f>
        <v>745.53</v>
      </c>
      <c r="D67" s="57">
        <f t="shared" si="63"/>
        <v>647.84</v>
      </c>
      <c r="E67" s="57">
        <f t="shared" si="63"/>
        <v>4586.8500000000004</v>
      </c>
      <c r="F67" s="57">
        <f t="shared" si="63"/>
        <v>1107.93</v>
      </c>
      <c r="G67" s="57">
        <f t="shared" si="63"/>
        <v>3899.53</v>
      </c>
      <c r="H67" s="57">
        <f t="shared" si="63"/>
        <v>2238.77</v>
      </c>
      <c r="I67" s="57">
        <f t="shared" si="63"/>
        <v>6229.41</v>
      </c>
      <c r="J67" s="57">
        <f t="shared" si="63"/>
        <v>3762.47</v>
      </c>
      <c r="K67" s="57">
        <f t="shared" si="63"/>
        <v>5467.75</v>
      </c>
      <c r="L67" s="57">
        <f t="shared" si="63"/>
        <v>6285.44</v>
      </c>
      <c r="M67" s="57">
        <f t="shared" ref="M67:AG67" si="64">M12</f>
        <v>4159.2</v>
      </c>
      <c r="N67" s="57">
        <f t="shared" si="64"/>
        <v>1156.43</v>
      </c>
      <c r="O67" s="57">
        <f t="shared" si="64"/>
        <v>170.55</v>
      </c>
      <c r="P67" s="57">
        <f t="shared" si="64"/>
        <v>733.99</v>
      </c>
      <c r="Q67" s="57">
        <f t="shared" si="64"/>
        <v>2728.49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47375.35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3455.17</v>
      </c>
      <c r="C69" s="59">
        <f t="shared" ref="C69:L69" si="67">+C67+C68</f>
        <v>745.53</v>
      </c>
      <c r="D69" s="59">
        <f t="shared" si="67"/>
        <v>647.84</v>
      </c>
      <c r="E69" s="59">
        <f t="shared" si="67"/>
        <v>4586.8500000000004</v>
      </c>
      <c r="F69" s="59">
        <f t="shared" si="67"/>
        <v>1107.93</v>
      </c>
      <c r="G69" s="59">
        <f t="shared" si="67"/>
        <v>3899.53</v>
      </c>
      <c r="H69" s="59">
        <f t="shared" si="67"/>
        <v>2238.77</v>
      </c>
      <c r="I69" s="59">
        <f t="shared" si="67"/>
        <v>6229.41</v>
      </c>
      <c r="J69" s="59">
        <f t="shared" si="67"/>
        <v>3762.47</v>
      </c>
      <c r="K69" s="59">
        <f t="shared" si="67"/>
        <v>5467.75</v>
      </c>
      <c r="L69" s="59">
        <f t="shared" si="67"/>
        <v>6285.44</v>
      </c>
      <c r="M69" s="59">
        <f t="shared" ref="M69:AG69" si="68">+M67+M68</f>
        <v>4159.2</v>
      </c>
      <c r="N69" s="59">
        <f t="shared" si="68"/>
        <v>1156.43</v>
      </c>
      <c r="O69" s="59">
        <f t="shared" si="68"/>
        <v>170.55</v>
      </c>
      <c r="P69" s="59">
        <f t="shared" si="68"/>
        <v>733.99</v>
      </c>
      <c r="Q69" s="59">
        <f t="shared" si="68"/>
        <v>2728.49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47375.35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-0.11999999999989086</v>
      </c>
      <c r="C70" s="57">
        <f t="shared" si="69"/>
        <v>-1.9999999999868123E-2</v>
      </c>
      <c r="D70" s="57">
        <f t="shared" si="69"/>
        <v>320.48</v>
      </c>
      <c r="E70" s="57">
        <f t="shared" si="69"/>
        <v>1.5299999999997453</v>
      </c>
      <c r="F70" s="57">
        <f t="shared" si="69"/>
        <v>18.576499999999896</v>
      </c>
      <c r="G70" s="57">
        <f t="shared" si="69"/>
        <v>57.644999999999982</v>
      </c>
      <c r="H70" s="57">
        <f t="shared" si="69"/>
        <v>-0.99949999999944339</v>
      </c>
      <c r="I70" s="57">
        <f t="shared" si="69"/>
        <v>73.682000000000698</v>
      </c>
      <c r="J70" s="57">
        <f t="shared" si="69"/>
        <v>0.57050000000026557</v>
      </c>
      <c r="K70" s="57">
        <f t="shared" si="69"/>
        <v>2.5755000000008295</v>
      </c>
      <c r="L70" s="57">
        <f t="shared" si="69"/>
        <v>3.6840000000001965</v>
      </c>
      <c r="M70" s="57">
        <f t="shared" ref="M70:AG70" si="70">+M64-M69</f>
        <v>0.96900000000096043</v>
      </c>
      <c r="N70" s="57">
        <f t="shared" si="70"/>
        <v>-5.9800000000000182</v>
      </c>
      <c r="O70" s="57">
        <f t="shared" si="70"/>
        <v>0.64999999999997726</v>
      </c>
      <c r="P70" s="57">
        <f t="shared" si="70"/>
        <v>23.480000000000018</v>
      </c>
      <c r="Q70" s="57">
        <f t="shared" si="70"/>
        <v>0.15000000000009095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496.87300000000346</v>
      </c>
    </row>
    <row r="71" spans="1:34" ht="101.25" customHeight="1" x14ac:dyDescent="0.25">
      <c r="A71" s="77" t="s">
        <v>96</v>
      </c>
      <c r="B71" s="14"/>
      <c r="C71" s="14"/>
      <c r="D71" s="14" t="s">
        <v>123</v>
      </c>
      <c r="E71" s="14"/>
      <c r="F71" s="14" t="s">
        <v>126</v>
      </c>
      <c r="G71" s="14" t="s">
        <v>127</v>
      </c>
      <c r="H71" s="14"/>
      <c r="I71" s="14" t="s">
        <v>128</v>
      </c>
      <c r="J71" s="14"/>
      <c r="K71" s="14"/>
      <c r="L71" s="14"/>
      <c r="M71" s="29"/>
      <c r="N71" s="29" t="s">
        <v>0</v>
      </c>
      <c r="O71" s="29"/>
      <c r="P71" s="29" t="s">
        <v>129</v>
      </c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124</v>
      </c>
      <c r="P72" s="12" t="s">
        <v>130</v>
      </c>
      <c r="AH72" s="47"/>
    </row>
    <row r="73" spans="1:34" x14ac:dyDescent="0.25">
      <c r="D73" s="12" t="s">
        <v>125</v>
      </c>
      <c r="P73" s="12">
        <v>24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>
        <v>5.52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59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2654.25</v>
      </c>
      <c r="C12" s="26">
        <v>2835.54</v>
      </c>
      <c r="D12" s="26">
        <v>208.66</v>
      </c>
      <c r="E12" s="26">
        <v>928.53</v>
      </c>
      <c r="F12" s="26">
        <v>623.83000000000004</v>
      </c>
      <c r="G12" s="26">
        <v>3399.59</v>
      </c>
      <c r="H12" s="26">
        <v>3072.13</v>
      </c>
      <c r="I12" s="26">
        <v>3256.26</v>
      </c>
      <c r="J12" s="26">
        <v>2730.09</v>
      </c>
      <c r="K12" s="26">
        <v>1673.53</v>
      </c>
      <c r="L12" s="26">
        <v>1507.01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22889.42</v>
      </c>
      <c r="AI12" s="26">
        <v>22654.95</v>
      </c>
      <c r="AJ12" s="69">
        <f>+AI12-AH12</f>
        <v>-234.46999999999753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77</v>
      </c>
      <c r="C15" s="23">
        <v>64</v>
      </c>
      <c r="D15" s="23">
        <v>0</v>
      </c>
      <c r="E15" s="23">
        <v>30.5</v>
      </c>
      <c r="F15" s="23">
        <v>64</v>
      </c>
      <c r="G15" s="23">
        <v>0</v>
      </c>
      <c r="H15" s="23">
        <v>123</v>
      </c>
      <c r="I15" s="23">
        <v>289.5</v>
      </c>
      <c r="J15" s="23">
        <v>51.5</v>
      </c>
      <c r="K15" s="23">
        <v>266.5</v>
      </c>
      <c r="L15" s="23">
        <v>58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1024</v>
      </c>
    </row>
    <row r="16" spans="1:36" s="32" customFormat="1" x14ac:dyDescent="0.25">
      <c r="A16" s="30" t="s">
        <v>20</v>
      </c>
      <c r="B16" s="31">
        <v>133</v>
      </c>
      <c r="C16" s="31">
        <v>197</v>
      </c>
      <c r="D16" s="31">
        <v>7</v>
      </c>
      <c r="E16" s="31">
        <v>58</v>
      </c>
      <c r="F16" s="31">
        <v>42</v>
      </c>
      <c r="G16" s="31">
        <v>345</v>
      </c>
      <c r="H16" s="31">
        <v>188</v>
      </c>
      <c r="I16" s="31">
        <v>185</v>
      </c>
      <c r="J16" s="31">
        <v>257</v>
      </c>
      <c r="K16" s="31">
        <v>186</v>
      </c>
      <c r="L16" s="31">
        <v>116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1714</v>
      </c>
      <c r="AJ16" s="70"/>
    </row>
    <row r="17" spans="1:36" s="47" customFormat="1" x14ac:dyDescent="0.25">
      <c r="A17" s="46" t="s">
        <v>27</v>
      </c>
      <c r="B17" s="22">
        <f>B16*$B$8</f>
        <v>684.95</v>
      </c>
      <c r="C17" s="22">
        <f>C16*$B$8</f>
        <v>1014.5500000000001</v>
      </c>
      <c r="D17" s="22">
        <f t="shared" ref="D17:AG17" si="2">D16*$B$8</f>
        <v>36.050000000000004</v>
      </c>
      <c r="E17" s="22">
        <f t="shared" si="2"/>
        <v>298.70000000000005</v>
      </c>
      <c r="F17" s="22">
        <f t="shared" si="2"/>
        <v>216.3</v>
      </c>
      <c r="G17" s="22">
        <f t="shared" si="2"/>
        <v>1776.7500000000002</v>
      </c>
      <c r="H17" s="22">
        <f t="shared" si="2"/>
        <v>968.2</v>
      </c>
      <c r="I17" s="22">
        <f t="shared" si="2"/>
        <v>952.75000000000011</v>
      </c>
      <c r="J17" s="22">
        <f t="shared" si="2"/>
        <v>1323.5500000000002</v>
      </c>
      <c r="K17" s="22">
        <f t="shared" si="2"/>
        <v>957.90000000000009</v>
      </c>
      <c r="L17" s="22">
        <f t="shared" si="2"/>
        <v>597.40000000000009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8827.1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133</v>
      </c>
      <c r="C22" s="20">
        <f t="shared" ref="C22:AG23" si="5">+C16+C18+C20</f>
        <v>197</v>
      </c>
      <c r="D22" s="20">
        <f t="shared" si="5"/>
        <v>7</v>
      </c>
      <c r="E22" s="20">
        <f t="shared" si="5"/>
        <v>58</v>
      </c>
      <c r="F22" s="20">
        <f t="shared" si="5"/>
        <v>42</v>
      </c>
      <c r="G22" s="20">
        <f t="shared" si="5"/>
        <v>345</v>
      </c>
      <c r="H22" s="20">
        <f t="shared" si="5"/>
        <v>188</v>
      </c>
      <c r="I22" s="20">
        <f t="shared" si="5"/>
        <v>185</v>
      </c>
      <c r="J22" s="20">
        <f t="shared" si="5"/>
        <v>257</v>
      </c>
      <c r="K22" s="20">
        <f t="shared" si="5"/>
        <v>186</v>
      </c>
      <c r="L22" s="20">
        <f t="shared" si="5"/>
        <v>116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1714</v>
      </c>
    </row>
    <row r="23" spans="1:36" s="47" customFormat="1" x14ac:dyDescent="0.25">
      <c r="A23" s="48" t="s">
        <v>26</v>
      </c>
      <c r="B23" s="19">
        <f>+B17+B19+B21</f>
        <v>684.95</v>
      </c>
      <c r="C23" s="19">
        <f t="shared" si="5"/>
        <v>1014.5500000000001</v>
      </c>
      <c r="D23" s="19">
        <f t="shared" si="5"/>
        <v>36.050000000000004</v>
      </c>
      <c r="E23" s="19">
        <f t="shared" si="5"/>
        <v>298.70000000000005</v>
      </c>
      <c r="F23" s="19">
        <f t="shared" si="5"/>
        <v>216.3</v>
      </c>
      <c r="G23" s="19">
        <f t="shared" si="5"/>
        <v>1776.7500000000002</v>
      </c>
      <c r="H23" s="19">
        <f t="shared" si="5"/>
        <v>968.2</v>
      </c>
      <c r="I23" s="19">
        <f t="shared" si="5"/>
        <v>952.75000000000011</v>
      </c>
      <c r="J23" s="19">
        <f t="shared" si="5"/>
        <v>1323.5500000000002</v>
      </c>
      <c r="K23" s="19">
        <f t="shared" si="5"/>
        <v>957.90000000000009</v>
      </c>
      <c r="L23" s="19">
        <f t="shared" si="5"/>
        <v>597.40000000000009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8827.1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5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27.599999999999998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27.599999999999998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5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27.599999999999998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27.599999999999998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1543.81</v>
      </c>
      <c r="C49" s="44">
        <v>1377.72</v>
      </c>
      <c r="D49" s="44">
        <v>0</v>
      </c>
      <c r="E49" s="44">
        <v>542.1</v>
      </c>
      <c r="F49" s="44">
        <v>268.74</v>
      </c>
      <c r="G49" s="44">
        <v>1374.89</v>
      </c>
      <c r="H49" s="44">
        <v>240.98</v>
      </c>
      <c r="I49" s="44">
        <v>1159.73</v>
      </c>
      <c r="J49" s="44"/>
      <c r="K49" s="44">
        <v>454.46</v>
      </c>
      <c r="L49" s="44">
        <v>581.97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7544.4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145.76</v>
      </c>
      <c r="E52" s="44"/>
      <c r="F52" s="44"/>
      <c r="G52" s="44"/>
      <c r="H52" s="44">
        <v>1541.6</v>
      </c>
      <c r="I52" s="44"/>
      <c r="J52" s="44">
        <v>1143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2830.3599999999997</v>
      </c>
    </row>
    <row r="53" spans="1:34" x14ac:dyDescent="0.25">
      <c r="A53" s="17" t="s">
        <v>18</v>
      </c>
      <c r="B53" s="44">
        <v>204.49</v>
      </c>
      <c r="C53" s="44">
        <v>242.77</v>
      </c>
      <c r="D53" s="44">
        <v>30.28</v>
      </c>
      <c r="E53" s="44"/>
      <c r="F53" s="44">
        <v>56.67</v>
      </c>
      <c r="G53" s="44">
        <v>275.82</v>
      </c>
      <c r="H53" s="44">
        <v>194.79</v>
      </c>
      <c r="I53" s="44">
        <v>603.04</v>
      </c>
      <c r="J53" s="44">
        <v>186.91</v>
      </c>
      <c r="K53" s="44"/>
      <c r="L53" s="44">
        <v>269.39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2064.16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144.85</v>
      </c>
      <c r="C55" s="44">
        <v>141.91999999999999</v>
      </c>
      <c r="D55" s="44">
        <v>0</v>
      </c>
      <c r="E55" s="44">
        <v>78.42</v>
      </c>
      <c r="F55" s="44"/>
      <c r="G55" s="44"/>
      <c r="H55" s="44"/>
      <c r="I55" s="44">
        <v>254.62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619.80999999999995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>
        <v>25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25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2655.1</v>
      </c>
      <c r="C64" s="53">
        <f t="shared" ref="C64:AG64" si="21">+C15+C23+C31+C39+C47+C48+C49+C50+C51+C52+C53+C54+C55+C56+C57+C58+C59+C60+C61+C62+C63</f>
        <v>2840.9600000000005</v>
      </c>
      <c r="D64" s="53">
        <f t="shared" si="21"/>
        <v>212.09</v>
      </c>
      <c r="E64" s="53">
        <f t="shared" si="21"/>
        <v>949.72</v>
      </c>
      <c r="F64" s="53">
        <f t="shared" si="21"/>
        <v>633.31000000000006</v>
      </c>
      <c r="G64" s="53">
        <f t="shared" si="21"/>
        <v>3427.4600000000005</v>
      </c>
      <c r="H64" s="53">
        <f t="shared" si="21"/>
        <v>3068.5699999999997</v>
      </c>
      <c r="I64" s="53">
        <f t="shared" si="21"/>
        <v>3259.64</v>
      </c>
      <c r="J64" s="53">
        <f t="shared" si="21"/>
        <v>2729.96</v>
      </c>
      <c r="K64" s="53">
        <f t="shared" si="21"/>
        <v>1678.8600000000001</v>
      </c>
      <c r="L64" s="53">
        <f t="shared" si="21"/>
        <v>1506.7600000000002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22962.43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4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2654.25</v>
      </c>
      <c r="C67" s="57">
        <f t="shared" ref="C67:L67" si="23">C12</f>
        <v>2835.54</v>
      </c>
      <c r="D67" s="57">
        <f t="shared" si="23"/>
        <v>208.66</v>
      </c>
      <c r="E67" s="57">
        <f t="shared" si="23"/>
        <v>928.53</v>
      </c>
      <c r="F67" s="57">
        <f t="shared" si="23"/>
        <v>623.83000000000004</v>
      </c>
      <c r="G67" s="57">
        <f t="shared" si="23"/>
        <v>3399.59</v>
      </c>
      <c r="H67" s="57">
        <f t="shared" si="23"/>
        <v>3072.13</v>
      </c>
      <c r="I67" s="57">
        <f t="shared" si="23"/>
        <v>3256.26</v>
      </c>
      <c r="J67" s="57">
        <f t="shared" si="23"/>
        <v>2730.09</v>
      </c>
      <c r="K67" s="57">
        <f t="shared" si="23"/>
        <v>1673.53</v>
      </c>
      <c r="L67" s="57">
        <f t="shared" si="23"/>
        <v>1507.01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22889.42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2654.25</v>
      </c>
      <c r="C69" s="59">
        <f t="shared" ref="C69:AG69" si="25">+C67+C68</f>
        <v>2835.54</v>
      </c>
      <c r="D69" s="59">
        <f t="shared" si="25"/>
        <v>208.66</v>
      </c>
      <c r="E69" s="59">
        <f t="shared" si="25"/>
        <v>928.53</v>
      </c>
      <c r="F69" s="59">
        <f t="shared" si="25"/>
        <v>623.83000000000004</v>
      </c>
      <c r="G69" s="59">
        <f t="shared" si="25"/>
        <v>3399.59</v>
      </c>
      <c r="H69" s="59">
        <f t="shared" si="25"/>
        <v>3072.13</v>
      </c>
      <c r="I69" s="59">
        <f t="shared" si="25"/>
        <v>3256.26</v>
      </c>
      <c r="J69" s="59">
        <f t="shared" si="25"/>
        <v>2730.09</v>
      </c>
      <c r="K69" s="59">
        <f t="shared" si="25"/>
        <v>1673.53</v>
      </c>
      <c r="L69" s="59">
        <f t="shared" si="25"/>
        <v>1507.01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22889.42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0.84999999999990905</v>
      </c>
      <c r="C70" s="57">
        <f t="shared" si="26"/>
        <v>5.4200000000005275</v>
      </c>
      <c r="D70" s="57">
        <f t="shared" si="26"/>
        <v>3.4300000000000068</v>
      </c>
      <c r="E70" s="57">
        <f t="shared" si="26"/>
        <v>21.190000000000055</v>
      </c>
      <c r="F70" s="57">
        <f t="shared" si="26"/>
        <v>9.4800000000000182</v>
      </c>
      <c r="G70" s="57">
        <f t="shared" si="26"/>
        <v>27.870000000000346</v>
      </c>
      <c r="H70" s="57">
        <f t="shared" si="26"/>
        <v>-3.5600000000004002</v>
      </c>
      <c r="I70" s="57">
        <f t="shared" si="26"/>
        <v>3.3799999999996544</v>
      </c>
      <c r="J70" s="57">
        <f t="shared" si="26"/>
        <v>-0.13000000000010914</v>
      </c>
      <c r="K70" s="57">
        <f t="shared" si="26"/>
        <v>5.3300000000001546</v>
      </c>
      <c r="L70" s="57">
        <f t="shared" si="26"/>
        <v>-0.24999999999977263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73.010000000000389</v>
      </c>
    </row>
    <row r="71" spans="1:34" ht="112.5" customHeight="1" x14ac:dyDescent="0.25">
      <c r="A71" s="77" t="s">
        <v>96</v>
      </c>
      <c r="B71" s="14"/>
      <c r="C71" s="14"/>
      <c r="D71" s="14" t="s">
        <v>131</v>
      </c>
      <c r="E71" s="14"/>
      <c r="F71" s="14" t="s">
        <v>132</v>
      </c>
      <c r="G71" s="14" t="s">
        <v>126</v>
      </c>
      <c r="H71" s="14" t="s">
        <v>0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I8" activePane="bottomRight" state="frozen"/>
      <selection pane="topRight" activeCell="B1" sqref="B1"/>
      <selection pane="bottomLeft" activeCell="A5" sqref="A5"/>
      <selection pane="bottomRight" activeCell="AI33" sqref="AI3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1675.73</v>
      </c>
      <c r="C12" s="26">
        <v>312.79000000000002</v>
      </c>
      <c r="D12" s="26">
        <v>1822.62</v>
      </c>
      <c r="E12" s="26">
        <v>1971.71</v>
      </c>
      <c r="F12" s="26">
        <v>193.46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5976.31</v>
      </c>
      <c r="AI12" s="26">
        <v>5879.49</v>
      </c>
      <c r="AJ12" s="69">
        <f>+AI12-AH12</f>
        <v>-96.820000000000618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94</v>
      </c>
      <c r="D15" s="23">
        <v>19.5</v>
      </c>
      <c r="E15" s="23">
        <v>113</v>
      </c>
      <c r="F15" s="23">
        <v>21.5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248</v>
      </c>
    </row>
    <row r="16" spans="1:36" s="32" customFormat="1" x14ac:dyDescent="0.25">
      <c r="A16" s="30" t="s">
        <v>20</v>
      </c>
      <c r="B16" s="31">
        <v>225</v>
      </c>
      <c r="C16" s="31"/>
      <c r="D16" s="31">
        <v>193</v>
      </c>
      <c r="E16" s="31">
        <v>256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674</v>
      </c>
      <c r="AJ16" s="70"/>
    </row>
    <row r="17" spans="1:36" s="47" customFormat="1" x14ac:dyDescent="0.25">
      <c r="A17" s="46" t="s">
        <v>27</v>
      </c>
      <c r="B17" s="22">
        <f>B16*$B$8</f>
        <v>1158.75</v>
      </c>
      <c r="C17" s="22">
        <f>C16*$B$8</f>
        <v>0</v>
      </c>
      <c r="D17" s="22">
        <f t="shared" ref="D17:AG17" si="2">D16*$B$8</f>
        <v>993.95</v>
      </c>
      <c r="E17" s="22">
        <f t="shared" si="2"/>
        <v>1318.4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3471.1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225</v>
      </c>
      <c r="C22" s="20">
        <f t="shared" ref="C22:AG23" si="5">+C16+C18+C20</f>
        <v>0</v>
      </c>
      <c r="D22" s="20">
        <f t="shared" si="5"/>
        <v>193</v>
      </c>
      <c r="E22" s="20">
        <f t="shared" si="5"/>
        <v>256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674</v>
      </c>
    </row>
    <row r="23" spans="1:36" s="47" customFormat="1" x14ac:dyDescent="0.25">
      <c r="A23" s="48" t="s">
        <v>26</v>
      </c>
      <c r="B23" s="19">
        <f>+B17+B19+B21</f>
        <v>1158.75</v>
      </c>
      <c r="C23" s="19">
        <f t="shared" si="5"/>
        <v>0</v>
      </c>
      <c r="D23" s="19">
        <f t="shared" si="5"/>
        <v>993.95</v>
      </c>
      <c r="E23" s="19">
        <f t="shared" si="5"/>
        <v>1318.4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3471.1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18.010000000000002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18.010000000000002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92.751500000000021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92.751500000000021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18.010000000000002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18.010000000000002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92.751500000000021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92.751500000000021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390.2</v>
      </c>
      <c r="C49" s="44">
        <v>179.15</v>
      </c>
      <c r="D49" s="44">
        <v>621.79</v>
      </c>
      <c r="E49" s="44">
        <v>427.04</v>
      </c>
      <c r="F49" s="44">
        <v>145.61000000000001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1763.79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124.63</v>
      </c>
      <c r="C53" s="44">
        <v>41.33</v>
      </c>
      <c r="D53" s="44">
        <v>32.22</v>
      </c>
      <c r="E53" s="44">
        <v>119.38</v>
      </c>
      <c r="F53" s="44">
        <v>26.03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343.58999999999992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18.25</v>
      </c>
      <c r="C55" s="44"/>
      <c r="D55" s="44">
        <v>54.39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72.64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1691.83</v>
      </c>
      <c r="C64" s="53">
        <f t="shared" ref="C64:AG64" si="21">+C15+C23+C31+C39+C47+C48+C49+C50+C51+C52+C53+C54+C55+C56+C57+C58+C59+C60+C61+C62+C63</f>
        <v>314.47999999999996</v>
      </c>
      <c r="D64" s="53">
        <f t="shared" si="21"/>
        <v>1814.6015000000002</v>
      </c>
      <c r="E64" s="53">
        <f t="shared" si="21"/>
        <v>1977.8200000000002</v>
      </c>
      <c r="F64" s="53">
        <f t="shared" si="21"/>
        <v>193.14000000000001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5991.8715000000002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1675.73</v>
      </c>
      <c r="C67" s="57">
        <f t="shared" ref="C67:L67" si="23">C12</f>
        <v>312.79000000000002</v>
      </c>
      <c r="D67" s="57">
        <f t="shared" si="23"/>
        <v>1822.62</v>
      </c>
      <c r="E67" s="57">
        <f t="shared" si="23"/>
        <v>1971.71</v>
      </c>
      <c r="F67" s="57">
        <f t="shared" si="23"/>
        <v>193.46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5976.31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1675.73</v>
      </c>
      <c r="C69" s="59">
        <f t="shared" ref="C69:AG69" si="25">+C67+C68</f>
        <v>312.79000000000002</v>
      </c>
      <c r="D69" s="59">
        <f t="shared" si="25"/>
        <v>1822.62</v>
      </c>
      <c r="E69" s="59">
        <f t="shared" si="25"/>
        <v>1971.71</v>
      </c>
      <c r="F69" s="59">
        <f t="shared" si="25"/>
        <v>193.46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5976.31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16.099999999999909</v>
      </c>
      <c r="C70" s="57">
        <f t="shared" si="26"/>
        <v>1.6899999999999409</v>
      </c>
      <c r="D70" s="57">
        <f t="shared" si="26"/>
        <v>-8.0184999999996762</v>
      </c>
      <c r="E70" s="57">
        <f t="shared" si="26"/>
        <v>6.1100000000001273</v>
      </c>
      <c r="F70" s="57">
        <f t="shared" si="26"/>
        <v>-0.31999999999999318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15.561500000000308</v>
      </c>
    </row>
    <row r="71" spans="1:34" ht="95.25" customHeight="1" x14ac:dyDescent="0.25">
      <c r="A71" s="77" t="s">
        <v>96</v>
      </c>
      <c r="B71" s="14" t="s">
        <v>133</v>
      </c>
      <c r="C71" s="14"/>
      <c r="D71" s="14" t="s">
        <v>134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J12" activePane="bottomRight" state="frozen"/>
      <selection pane="topRight" activeCell="B1" sqref="B1"/>
      <selection pane="bottomLeft" activeCell="A5" sqref="A5"/>
      <selection pane="bottomRight" activeCell="AJ13" sqref="AJ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3593.93</v>
      </c>
      <c r="C12" s="26">
        <v>2357.3200000000002</v>
      </c>
      <c r="D12" s="26">
        <v>681.73</v>
      </c>
      <c r="E12" s="26">
        <v>1270.9100000000001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7903.8899999999994</v>
      </c>
      <c r="AI12" s="26">
        <v>7839.42</v>
      </c>
      <c r="AJ12" s="69">
        <f>+AI12-AH12</f>
        <v>-64.469999999999345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400</v>
      </c>
      <c r="C15" s="23">
        <v>142.5</v>
      </c>
      <c r="D15" s="23">
        <v>200.5</v>
      </c>
      <c r="E15" s="23">
        <v>435.2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1178.2</v>
      </c>
    </row>
    <row r="16" spans="1:36" s="32" customFormat="1" x14ac:dyDescent="0.25">
      <c r="A16" s="30" t="s">
        <v>20</v>
      </c>
      <c r="B16" s="31">
        <v>234</v>
      </c>
      <c r="C16" s="31">
        <v>264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498</v>
      </c>
      <c r="AJ16" s="70"/>
    </row>
    <row r="17" spans="1:36" s="47" customFormat="1" x14ac:dyDescent="0.25">
      <c r="A17" s="46" t="s">
        <v>27</v>
      </c>
      <c r="B17" s="22">
        <f>B16*$B$8</f>
        <v>1205.1000000000001</v>
      </c>
      <c r="C17" s="22">
        <f>C16*$B$8</f>
        <v>1359.6000000000001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2564.7000000000003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234</v>
      </c>
      <c r="C22" s="20">
        <f t="shared" ref="C22:AG23" si="5">+C16+C18+C20</f>
        <v>264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498</v>
      </c>
    </row>
    <row r="23" spans="1:36" s="47" customFormat="1" x14ac:dyDescent="0.25">
      <c r="A23" s="48" t="s">
        <v>26</v>
      </c>
      <c r="B23" s="19">
        <f>+B17+B19+B21</f>
        <v>1205.1000000000001</v>
      </c>
      <c r="C23" s="19">
        <f t="shared" si="5"/>
        <v>1359.6000000000001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2564.7000000000003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18.62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18.62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95.893000000000015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95.893000000000015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18.62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18.62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95.893000000000015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95.893000000000015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1345.96</v>
      </c>
      <c r="C49" s="44">
        <v>512.45000000000005</v>
      </c>
      <c r="D49" s="44">
        <v>328.8</v>
      </c>
      <c r="E49" s="44">
        <v>530.20000000000005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2717.41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650.57000000000005</v>
      </c>
      <c r="C53" s="44">
        <v>243.34</v>
      </c>
      <c r="D53" s="44">
        <v>93.06</v>
      </c>
      <c r="E53" s="44">
        <v>294.20999999999998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1281.18</v>
      </c>
    </row>
    <row r="54" spans="1:34" x14ac:dyDescent="0.25">
      <c r="A54" s="17" t="s">
        <v>114</v>
      </c>
      <c r="B54" s="44"/>
      <c r="C54" s="44"/>
      <c r="D54" s="44">
        <v>59.06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59.06</v>
      </c>
    </row>
    <row r="55" spans="1:34" x14ac:dyDescent="0.25">
      <c r="A55" s="17" t="s">
        <v>52</v>
      </c>
      <c r="B55" s="44"/>
      <c r="C55" s="44"/>
      <c r="D55" s="44"/>
      <c r="E55" s="44">
        <v>12.6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3601.6300000000006</v>
      </c>
      <c r="C64" s="53">
        <f t="shared" ref="C64:AG64" si="21">+C15+C23+C31+C39+C47+C48+C49+C50+C51+C52+C53+C54+C55+C56+C57+C58+C59+C60+C61+C62+C63</f>
        <v>2353.7830000000004</v>
      </c>
      <c r="D64" s="53">
        <f t="shared" si="21"/>
        <v>681.41999999999985</v>
      </c>
      <c r="E64" s="53">
        <f t="shared" si="21"/>
        <v>1272.21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7909.0430000000006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3593.93</v>
      </c>
      <c r="C67" s="57">
        <f t="shared" ref="C67:L67" si="23">C12</f>
        <v>2357.3200000000002</v>
      </c>
      <c r="D67" s="57">
        <f t="shared" si="23"/>
        <v>681.73</v>
      </c>
      <c r="E67" s="57">
        <f t="shared" si="23"/>
        <v>1270.9100000000001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7903.8899999999994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3593.93</v>
      </c>
      <c r="C69" s="59">
        <f t="shared" ref="C69:AG69" si="25">+C67+C68</f>
        <v>2357.3200000000002</v>
      </c>
      <c r="D69" s="59">
        <f t="shared" si="25"/>
        <v>681.73</v>
      </c>
      <c r="E69" s="59">
        <f t="shared" si="25"/>
        <v>1270.9100000000001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7903.8899999999994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7.7000000000007276</v>
      </c>
      <c r="C70" s="57">
        <f t="shared" si="26"/>
        <v>-3.5369999999998072</v>
      </c>
      <c r="D70" s="57">
        <f t="shared" si="26"/>
        <v>-0.3100000000001728</v>
      </c>
      <c r="E70" s="57">
        <f t="shared" si="26"/>
        <v>1.2999999999999545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5.1530000000007021</v>
      </c>
    </row>
    <row r="71" spans="1:34" ht="107.25" customHeight="1" x14ac:dyDescent="0.25">
      <c r="A71" s="77" t="s">
        <v>96</v>
      </c>
      <c r="B71" s="14" t="s">
        <v>138</v>
      </c>
      <c r="C71" s="14" t="s">
        <v>136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139</v>
      </c>
      <c r="C72" s="12" t="s">
        <v>137</v>
      </c>
      <c r="AH72" s="47"/>
    </row>
    <row r="73" spans="1:34" x14ac:dyDescent="0.25">
      <c r="C73" s="12">
        <v>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743.47</v>
      </c>
      <c r="C12" s="26">
        <v>1395.18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2138.65</v>
      </c>
      <c r="AI12" s="26"/>
      <c r="AJ12" s="69">
        <f>+AI12-AH12</f>
        <v>-2138.65</v>
      </c>
    </row>
    <row r="13" spans="1:36" ht="19.5" customHeight="1" x14ac:dyDescent="0.25">
      <c r="A13" s="25" t="s">
        <v>117</v>
      </c>
      <c r="B13" s="26">
        <v>24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</v>
      </c>
    </row>
    <row r="16" spans="1:36" s="32" customFormat="1" x14ac:dyDescent="0.25">
      <c r="A16" s="30" t="s">
        <v>20</v>
      </c>
      <c r="B16" s="31">
        <v>72</v>
      </c>
      <c r="C16" s="31">
        <v>96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168</v>
      </c>
      <c r="AJ16" s="70"/>
    </row>
    <row r="17" spans="1:36" s="47" customFormat="1" x14ac:dyDescent="0.25">
      <c r="A17" s="46" t="s">
        <v>27</v>
      </c>
      <c r="B17" s="22">
        <f>B16*$B$8</f>
        <v>370.8</v>
      </c>
      <c r="C17" s="22">
        <f>C16*$B$8</f>
        <v>494.40000000000003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865.2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72</v>
      </c>
      <c r="C22" s="20">
        <f t="shared" ref="C22:AG23" si="5">+C16+C18+C20</f>
        <v>96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</v>
      </c>
    </row>
    <row r="23" spans="1:36" s="47" customFormat="1" x14ac:dyDescent="0.25">
      <c r="A23" s="48" t="s">
        <v>26</v>
      </c>
      <c r="B23" s="19">
        <f>+B17+B19+B21</f>
        <v>370.8</v>
      </c>
      <c r="C23" s="19">
        <f t="shared" si="5"/>
        <v>494.40000000000003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865.2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341.56</v>
      </c>
      <c r="C49" s="44">
        <v>682.38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1023.94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19.71</v>
      </c>
      <c r="C53" s="44">
        <v>80.23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99.94</v>
      </c>
    </row>
    <row r="54" spans="1:34" x14ac:dyDescent="0.25">
      <c r="A54" s="17" t="s">
        <v>114</v>
      </c>
      <c r="B54" s="44"/>
      <c r="C54" s="44">
        <v>49.63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49.63</v>
      </c>
    </row>
    <row r="55" spans="1:34" x14ac:dyDescent="0.25">
      <c r="A55" s="17" t="s">
        <v>52</v>
      </c>
      <c r="B55" s="44">
        <v>55.44</v>
      </c>
      <c r="C55" s="44">
        <v>73.34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128.78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787.51</v>
      </c>
      <c r="C64" s="53">
        <f t="shared" ref="C64:AG64" si="21">+C15+C23+C31+C39+C47+C48+C49+C50+C51+C52+C53+C54+C55+C56+C57+C58+C59+C60+C61+C62+C63</f>
        <v>1401.9800000000002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2189.4900000000002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743.47</v>
      </c>
      <c r="C67" s="57">
        <f t="shared" ref="C67:L67" si="23">C12</f>
        <v>1395.18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2138.65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767.47</v>
      </c>
      <c r="C69" s="59">
        <f t="shared" ref="C69:AG69" si="25">+C67+C68</f>
        <v>1401.18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2168.65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20.039999999999964</v>
      </c>
      <c r="C70" s="57">
        <f t="shared" si="26"/>
        <v>0.8000000000001819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20.840000000000146</v>
      </c>
    </row>
    <row r="71" spans="1:34" ht="102.75" customHeight="1" x14ac:dyDescent="0.25">
      <c r="A71" s="77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61" activePane="bottomRight" state="frozen"/>
      <selection pane="topRight" activeCell="B1" sqref="B1"/>
      <selection pane="bottomLeft" activeCell="A5" sqref="A5"/>
      <selection pane="bottomRight" activeCell="AI12" sqref="AI1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376.42</v>
      </c>
      <c r="C12" s="26">
        <v>786.87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1163.29</v>
      </c>
      <c r="AI12" s="26"/>
      <c r="AJ12" s="69">
        <f>+AI12-AH12</f>
        <v>-1163.29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19</v>
      </c>
    </row>
    <row r="16" spans="1:36" s="32" customFormat="1" x14ac:dyDescent="0.25">
      <c r="A16" s="30" t="s">
        <v>20</v>
      </c>
      <c r="B16" s="31">
        <v>37</v>
      </c>
      <c r="C16" s="31">
        <v>115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152</v>
      </c>
      <c r="AJ16" s="70"/>
    </row>
    <row r="17" spans="1:36" s="47" customFormat="1" x14ac:dyDescent="0.25">
      <c r="A17" s="46" t="s">
        <v>27</v>
      </c>
      <c r="B17" s="22">
        <f>B16*$B$8</f>
        <v>190.55</v>
      </c>
      <c r="C17" s="22">
        <f>C16*$B$8</f>
        <v>592.25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782.8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115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152</v>
      </c>
    </row>
    <row r="23" spans="1:36" s="47" customFormat="1" x14ac:dyDescent="0.25">
      <c r="A23" s="48" t="s">
        <v>26</v>
      </c>
      <c r="B23" s="19">
        <f>+B17+B19+B21</f>
        <v>190.55</v>
      </c>
      <c r="C23" s="19">
        <f t="shared" si="5"/>
        <v>592.25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782.8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144.07</v>
      </c>
      <c r="C49" s="44">
        <v>125.33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269.39999999999998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28.48</v>
      </c>
      <c r="C53" s="44">
        <v>27.43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55.91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16.690000000000001</v>
      </c>
      <c r="C55" s="44">
        <v>14.01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30.700000000000003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379.79</v>
      </c>
      <c r="C64" s="53">
        <f t="shared" ref="C64:AG64" si="21">+C15+C23+C31+C39+C47+C48+C49+C50+C51+C52+C53+C54+C55+C56+C57+C58+C59+C60+C61+C62+C63</f>
        <v>778.02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1157.81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376.42</v>
      </c>
      <c r="C67" s="57">
        <f t="shared" ref="C67:L67" si="23">C12</f>
        <v>786.87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1163.29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376.42</v>
      </c>
      <c r="C69" s="59">
        <f t="shared" ref="C69:AG69" si="25">+C67+C68</f>
        <v>786.87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1163.29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3.3700000000000045</v>
      </c>
      <c r="C70" s="57">
        <f t="shared" si="26"/>
        <v>-8.8500000000000227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-5.4800000000000182</v>
      </c>
    </row>
    <row r="71" spans="1:34" ht="96" customHeight="1" x14ac:dyDescent="0.25">
      <c r="A71" s="77" t="s">
        <v>96</v>
      </c>
      <c r="B71" s="14" t="s">
        <v>131</v>
      </c>
      <c r="C71" s="14" t="s">
        <v>141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142</v>
      </c>
      <c r="AH72" s="47"/>
    </row>
    <row r="73" spans="1:34" x14ac:dyDescent="0.25">
      <c r="C73" s="12" t="s">
        <v>143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44718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5.15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1717.49</v>
      </c>
      <c r="C12" s="26">
        <v>2885.73</v>
      </c>
      <c r="D12" s="26">
        <v>2224.88</v>
      </c>
      <c r="E12" s="26">
        <v>3848.99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10677.09</v>
      </c>
      <c r="AI12" s="26">
        <v>10552.76</v>
      </c>
      <c r="AJ12" s="69">
        <f>+AI12-AH12</f>
        <v>-124.32999999999993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228.7</v>
      </c>
      <c r="C15" s="23">
        <v>229</v>
      </c>
      <c r="D15" s="23">
        <v>98</v>
      </c>
      <c r="E15" s="23">
        <v>549.5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1105.2</v>
      </c>
    </row>
    <row r="16" spans="1:36" s="32" customFormat="1" x14ac:dyDescent="0.25">
      <c r="A16" s="30" t="s">
        <v>20</v>
      </c>
      <c r="B16" s="31">
        <v>167</v>
      </c>
      <c r="C16" s="31">
        <v>275</v>
      </c>
      <c r="D16" s="31">
        <v>94</v>
      </c>
      <c r="E16" s="31">
        <v>326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862</v>
      </c>
      <c r="AJ16" s="70"/>
    </row>
    <row r="17" spans="1:36" s="47" customFormat="1" x14ac:dyDescent="0.25">
      <c r="A17" s="46" t="s">
        <v>27</v>
      </c>
      <c r="B17" s="22">
        <f>B16*$B$8</f>
        <v>860.05000000000007</v>
      </c>
      <c r="C17" s="22">
        <f>C16*$B$8</f>
        <v>1416.25</v>
      </c>
      <c r="D17" s="22">
        <f t="shared" ref="D17:AG17" si="2">D16*$B$8</f>
        <v>484.1</v>
      </c>
      <c r="E17" s="22">
        <f t="shared" si="2"/>
        <v>1678.9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4439.3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167</v>
      </c>
      <c r="C22" s="20">
        <f t="shared" ref="C22:AG23" si="5">+C16+C18+C20</f>
        <v>275</v>
      </c>
      <c r="D22" s="20">
        <f t="shared" si="5"/>
        <v>94</v>
      </c>
      <c r="E22" s="20">
        <f t="shared" si="5"/>
        <v>326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862</v>
      </c>
    </row>
    <row r="23" spans="1:36" s="47" customFormat="1" x14ac:dyDescent="0.25">
      <c r="A23" s="48" t="s">
        <v>26</v>
      </c>
      <c r="B23" s="19">
        <f>+B17+B19+B21</f>
        <v>860.05000000000007</v>
      </c>
      <c r="C23" s="19">
        <f t="shared" si="5"/>
        <v>1416.25</v>
      </c>
      <c r="D23" s="19">
        <f t="shared" si="5"/>
        <v>484.1</v>
      </c>
      <c r="E23" s="19">
        <f t="shared" si="5"/>
        <v>1678.9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4439.3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29.11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29.11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149.91650000000001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149.91650000000001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29.11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29.11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149.91650000000001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149.91650000000001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412.18</v>
      </c>
      <c r="C49" s="44">
        <v>960.75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1372.93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1405.9</v>
      </c>
      <c r="E52" s="44">
        <v>1558.27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2964.17</v>
      </c>
    </row>
    <row r="53" spans="1:34" x14ac:dyDescent="0.25">
      <c r="A53" s="17" t="s">
        <v>18</v>
      </c>
      <c r="B53" s="44">
        <v>218.8</v>
      </c>
      <c r="C53" s="44">
        <v>285.37</v>
      </c>
      <c r="D53" s="44">
        <v>86.34</v>
      </c>
      <c r="E53" s="44">
        <v>48.15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638.66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26.23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26.23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1719.73</v>
      </c>
      <c r="C64" s="53">
        <f t="shared" ref="C64:AG64" si="21">+C15+C23+C31+C39+C47+C48+C49+C50+C51+C52+C53+C54+C55+C56+C57+C58+C59+C60+C61+C62+C63</f>
        <v>2891.37</v>
      </c>
      <c r="D64" s="53">
        <f t="shared" si="21"/>
        <v>2224.2565000000004</v>
      </c>
      <c r="E64" s="53">
        <f t="shared" si="21"/>
        <v>3861.05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10696.406500000001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1717.49</v>
      </c>
      <c r="C67" s="57">
        <f t="shared" ref="C67:L67" si="23">C12</f>
        <v>2885.73</v>
      </c>
      <c r="D67" s="57">
        <f t="shared" si="23"/>
        <v>2224.88</v>
      </c>
      <c r="E67" s="57">
        <f t="shared" si="23"/>
        <v>3848.99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10677.09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1717.49</v>
      </c>
      <c r="C69" s="59">
        <f t="shared" ref="C69:AG69" si="25">+C67+C68</f>
        <v>2885.73</v>
      </c>
      <c r="D69" s="59">
        <f t="shared" si="25"/>
        <v>2224.88</v>
      </c>
      <c r="E69" s="59">
        <f t="shared" si="25"/>
        <v>3848.99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10677.09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2.2400000000000091</v>
      </c>
      <c r="C70" s="57">
        <f t="shared" si="26"/>
        <v>5.6399999999998727</v>
      </c>
      <c r="D70" s="57">
        <f t="shared" si="26"/>
        <v>-0.62349999999969441</v>
      </c>
      <c r="E70" s="57">
        <f t="shared" si="26"/>
        <v>12.0600000000004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19.316500000000588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2022-06-08T14:55:58Z</dcterms:modified>
</cp:coreProperties>
</file>