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P64" i="152"/>
  <c r="P70" i="152" s="1"/>
  <c r="H64" i="152"/>
  <c r="H70" i="152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X35" i="40"/>
  <c r="X39" i="40" s="1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V39" i="40"/>
  <c r="M69" i="40"/>
  <c r="AG23" i="40"/>
  <c r="U23" i="40"/>
  <c r="AB47" i="40"/>
  <c r="U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V64" i="40"/>
  <c r="V70" i="40" s="1"/>
  <c r="AD64" i="40"/>
  <c r="AD70" i="40" s="1"/>
  <c r="AE64" i="40"/>
  <c r="AE70" i="40" s="1"/>
  <c r="Y64" i="40"/>
  <c r="Y70" i="40" s="1"/>
  <c r="AB64" i="40"/>
  <c r="AB70" i="40" s="1"/>
  <c r="Q39" i="40"/>
  <c r="M39" i="40"/>
  <c r="AC64" i="40"/>
  <c r="AC70" i="40" s="1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M64" i="40" l="1"/>
  <c r="M70" i="40" s="1"/>
  <c r="AH69" i="40"/>
  <c r="P64" i="40"/>
  <c r="P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K47" i="40" l="1"/>
  <c r="K31" i="40"/>
  <c r="G31" i="40"/>
  <c r="C31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C64" i="40" l="1"/>
  <c r="G64" i="40"/>
  <c r="G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<sst xmlns="http://schemas.openxmlformats.org/spreadsheetml/2006/main" count="750" uniqueCount="136">
  <si>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</si>
  <si>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</si>
  <si>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</si>
  <si>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</si>
  <si>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</si>
  <si>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</si>
  <si>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</si>
  <si>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</si>
  <si>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</si>
  <si>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</si>
  <si>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</si>
  <si>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</si>
  <si>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</si>
  <si>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</si>
  <si>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</si>
  <si>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</si>
  <si>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</si>
  <si>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</si>
  <si>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</si>
  <si>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</si>
  <si>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</si>
  <si>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</si>
  <si>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</si>
  <si>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</si>
  <si>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</si>
  <si>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</si>
  <si>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</si>
  <si>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</si>
  <si>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</si>
  <si>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</si>
  <si>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</si>
  <si>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</si>
  <si>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</si>
  <si>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</si>
  <si>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</si>
  <si>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</si>
  <si>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</si>
  <si>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</si>
  <si>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</si>
  <si>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</si>
  <si>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</si>
  <si>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</si>
  <si>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</si>
  <si>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</si>
  <si>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</si>
  <si>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</si>
  <si>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</si>
  <si>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</si>
  <si>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</si>
  <si>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</si>
  <si>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</si>
  <si>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</si>
  <si>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</si>
  <si>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</si>
  <si>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</si>
  <si>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</si>
  <si>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</si>
  <si>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</si>
  <si>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</si>
  <si>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</si>
  <si>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</si>
  <si>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</si>
  <si>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</si>
  <si>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</si>
  <si>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</si>
  <si>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</si>
  <si>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</si>
  <si>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</si>
  <si>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</si>
  <si>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</si>
  <si>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</si>
  <si>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</si>
  <si>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</si>
  <si>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</si>
  <si>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</si>
  <si>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</si>
  <si>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</si>
  <si>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</si>
  <si>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</si>
  <si>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</si>
  <si>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</si>
  <si>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</si>
  <si>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</si>
  <si>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</si>
  <si>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</si>
  <si>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</si>
  <si>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</si>
  <si>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</si>
  <si>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</si>
  <si>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</si>
  <si>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</si>
  <si>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</si>
  <si>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</si>
  <si>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</si>
  <si>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</si>
  <si>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</si>
  <si>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</si>
  <si>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</si>
  <si>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</si>
  <si>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</si>
  <si>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</si>
  <si>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</si>
  <si>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</si>
  <si>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</si>
  <si>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</si>
  <si>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</si>
  <si>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</si>
  <si>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</si>
  <si>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</si>
  <si>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</si>
  <si>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</si>
  <si>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</si>
  <si>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</si>
  <si>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</si>
  <si>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</si>
  <si>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</si>
  <si>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</si>
  <si>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</si>
  <si>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</si>
  <si>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</si>
  <si>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</si>
  <si>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</si>
  <si>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</si>
  <si>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63.00F/C</t>
  </si>
  <si>
    <t>82.00F/C</t>
  </si>
  <si>
    <t>4.00PERIODICO</t>
  </si>
  <si>
    <t>MAL REGISTRO DE 2$</t>
  </si>
  <si>
    <t>7.00F/C</t>
  </si>
  <si>
    <t>50.00F/C</t>
  </si>
  <si>
    <t>EN EL SISTEMA NO</t>
  </si>
  <si>
    <t>SE CARGO EL EFECTIVO</t>
  </si>
  <si>
    <t>6.00F/C</t>
  </si>
  <si>
    <t>MAL REGISTRO 2$</t>
  </si>
  <si>
    <t xml:space="preserve">29.50F/C </t>
  </si>
  <si>
    <t>MAL REGISTRO DE20$ ERAN EFECTIVO</t>
  </si>
  <si>
    <t>MAL REGISTRO DE 9 DOLARES COMO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</si>
</sst>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47623.35</v>
      </c>
      <c r="C2" s="43">
        <f>MODELO!AH12</f>
        <v>21805.16</v>
      </c>
      <c r="D2" s="43">
        <f>EXQUISITECES!AH12</f>
        <v>7410.6</v>
      </c>
      <c r="E2" s="43">
        <f>HOYADA!AH12</f>
        <v>9463.6200000000008</v>
      </c>
      <c r="F2" s="43">
        <f>FARMASTOP!AH12</f>
        <v>1594.88</v>
      </c>
      <c r="G2" s="43">
        <f>BOCAS!AH12</f>
        <v>1120.67</v>
      </c>
      <c r="H2" s="43">
        <f>LAGUNETICA!AH12</f>
        <v>12260.24</v>
      </c>
      <c r="I2" s="43">
        <f>SANANTONIO!AH12</f>
        <v>0</v>
      </c>
      <c r="J2" s="43">
        <f>SUM(B2:I2)</f>
        <v>101278.52</v>
      </c>
    </row>
    <row r="3" spans="1:10" x14ac:dyDescent="0.25">
      <c r="A3" s="46" t="s">
        <v>0</v>
      </c>
      <c r="B3" s="43">
        <f>AUTOMERCADO!AH15</f>
        <v>1600.5</v>
      </c>
      <c r="C3" s="43">
        <f>MODELO!AH15</f>
        <v>857.5</v>
      </c>
      <c r="D3" s="43">
        <f>EXQUISITECES!AH15</f>
        <v>498.2</v>
      </c>
      <c r="E3" s="43">
        <f>HOYADA!AH15</f>
        <v>1351.5</v>
      </c>
      <c r="F3" s="43">
        <f>FARMASTOP!AH15</f>
        <v>109.7</v>
      </c>
      <c r="G3" s="43">
        <f>BOCAS!AH15</f>
        <v>78</v>
      </c>
      <c r="H3" s="43">
        <f>LAGUNETICA!AH15</f>
        <v>866.5</v>
      </c>
      <c r="I3" s="43">
        <f>SANANTONIO!AH15</f>
        <v>0</v>
      </c>
      <c r="J3" s="43">
        <f t="shared" ref="J3:J52" si="0">SUM(B3:I3)</f>
        <v>5361.9</v>
      </c>
    </row>
    <row r="4" spans="1:10" x14ac:dyDescent="0.25">
      <c r="A4" s="73" t="s">
        <v>20</v>
      </c>
      <c r="B4" s="43">
        <f>AUTOMERCADO!AH16</f>
        <v>2075</v>
      </c>
      <c r="C4" s="43">
        <f>MODELO!AH16</f>
        <v>831</v>
      </c>
      <c r="D4" s="43">
        <f>EXQUISITECES!AH16</f>
        <v>300</v>
      </c>
      <c r="E4" s="43">
        <f>HOYADA!AH16</f>
        <v>102</v>
      </c>
      <c r="F4" s="43">
        <f>FARMASTOP!AH16</f>
        <v>71</v>
      </c>
      <c r="G4" s="43">
        <f>BOCAS!AH16</f>
        <v>65</v>
      </c>
      <c r="H4" s="43">
        <f>LAGUNETICA!AH16</f>
        <v>729</v>
      </c>
      <c r="I4" s="43">
        <f>SANANTONIO!AH16</f>
        <v>0</v>
      </c>
      <c r="J4" s="43">
        <f t="shared" si="0"/>
        <v>4173</v>
      </c>
    </row>
    <row r="5" spans="1:10" x14ac:dyDescent="0.25">
      <c r="A5" s="46" t="s">
        <v>27</v>
      </c>
      <c r="B5" s="43">
        <f>AUTOMERCADO!AH17</f>
        <v>10707</v>
      </c>
      <c r="C5" s="43">
        <f>MODELO!AH17</f>
        <v>4287.96</v>
      </c>
      <c r="D5" s="43">
        <f>EXQUISITECES!AH17</f>
        <v>1548</v>
      </c>
      <c r="E5" s="43">
        <f>HOYADA!AH17</f>
        <v>526.31999999999994</v>
      </c>
      <c r="F5" s="43">
        <f>FARMASTOP!AH17</f>
        <v>366.36</v>
      </c>
      <c r="G5" s="43">
        <f>BOCAS!AH17</f>
        <v>335.40000000000003</v>
      </c>
      <c r="H5" s="43">
        <f>LAGUNETICA!AH17</f>
        <v>3761.6400000000003</v>
      </c>
      <c r="I5" s="43">
        <f>SANANTONIO!AH17</f>
        <v>0</v>
      </c>
      <c r="J5" s="43">
        <f t="shared" si="0"/>
        <v>21532.68</v>
      </c>
    </row>
    <row r="6" spans="1:10" x14ac:dyDescent="0.25">
      <c r="A6" s="73" t="s">
        <v>23</v>
      </c>
      <c r="B6" s="43">
        <f>AUTOMERCADO!AH18</f>
        <v>2139</v>
      </c>
      <c r="C6" s="43">
        <f>MODELO!AH18</f>
        <v>717</v>
      </c>
      <c r="D6" s="43">
        <f>EXQUISITECES!AH18</f>
        <v>536</v>
      </c>
      <c r="E6" s="43">
        <f>HOYADA!AH18</f>
        <v>400</v>
      </c>
      <c r="F6" s="43">
        <f>FARMASTOP!AH18</f>
        <v>43</v>
      </c>
      <c r="G6" s="43">
        <f>BOCAS!AH18</f>
        <v>24</v>
      </c>
      <c r="H6" s="43">
        <f>LAGUNETICA!AH18</f>
        <v>270</v>
      </c>
      <c r="I6" s="43">
        <f>SANANTONIO!AH18</f>
        <v>0</v>
      </c>
      <c r="J6" s="43">
        <f t="shared" si="0"/>
        <v>4129</v>
      </c>
    </row>
    <row r="7" spans="1:10" x14ac:dyDescent="0.25">
      <c r="A7" s="46" t="s">
        <v>27</v>
      </c>
      <c r="B7" s="43">
        <f>AUTOMERCADO!AH19</f>
        <v>11015.85</v>
      </c>
      <c r="C7" s="43">
        <f>MODELO!AH19</f>
        <v>3692.5500000000011</v>
      </c>
      <c r="D7" s="43">
        <f>EXQUISITECES!AH19</f>
        <v>2760.4</v>
      </c>
      <c r="E7" s="43">
        <f>HOYADA!AH19</f>
        <v>2060</v>
      </c>
      <c r="F7" s="43">
        <f>FARMASTOP!AH19</f>
        <v>221.45000000000002</v>
      </c>
      <c r="G7" s="43">
        <f>BOCAS!AH19</f>
        <v>123.60000000000001</v>
      </c>
      <c r="H7" s="43">
        <f>LAGUNETICA!AH19</f>
        <v>1390.5</v>
      </c>
      <c r="I7" s="43">
        <f>SANANTONIO!AH19</f>
        <v>0</v>
      </c>
      <c r="J7" s="43">
        <f t="shared" si="0"/>
        <v>21264.350000000002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4214</v>
      </c>
      <c r="C10" s="43">
        <f>MODELO!AH22</f>
        <v>1548</v>
      </c>
      <c r="D10" s="43">
        <f>EXQUISITECES!AH22</f>
        <v>836</v>
      </c>
      <c r="E10" s="43">
        <f>HOYADA!AH22</f>
        <v>502</v>
      </c>
      <c r="F10" s="43">
        <f>FARMASTOP!AH22</f>
        <v>114</v>
      </c>
      <c r="G10" s="43">
        <f>BOCAS!AH22</f>
        <v>89</v>
      </c>
      <c r="H10" s="43">
        <f>LAGUNETICA!AH22</f>
        <v>999</v>
      </c>
      <c r="I10" s="43">
        <f>SANANTONIO!AH22</f>
        <v>0</v>
      </c>
      <c r="J10" s="43">
        <f t="shared" si="0"/>
        <v>8302</v>
      </c>
    </row>
    <row r="11" spans="1:10" x14ac:dyDescent="0.25">
      <c r="A11" s="48" t="s">
        <v>26</v>
      </c>
      <c r="B11" s="43">
        <f>AUTOMERCADO!AH23</f>
        <v>21722.85</v>
      </c>
      <c r="C11" s="43">
        <f>MODELO!AH23</f>
        <v>7980.51</v>
      </c>
      <c r="D11" s="43">
        <f>EXQUISITECES!AH23</f>
        <v>4308.3999999999996</v>
      </c>
      <c r="E11" s="43">
        <f>HOYADA!AH23</f>
        <v>2586.3200000000002</v>
      </c>
      <c r="F11" s="43">
        <f>FARMASTOP!AH23</f>
        <v>587.80999999999995</v>
      </c>
      <c r="G11" s="43">
        <f>BOCAS!AH23</f>
        <v>459.00000000000006</v>
      </c>
      <c r="H11" s="43">
        <f>LAGUNETICA!AH23</f>
        <v>5152.1399999999994</v>
      </c>
      <c r="I11" s="43">
        <f>SANANTONIO!AH23</f>
        <v>0</v>
      </c>
      <c r="J11" s="43">
        <f t="shared" si="0"/>
        <v>42797.03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55.199999999999996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55.199999999999996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55.199999999999996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55.199999999999996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20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103.2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103.2</v>
      </c>
    </row>
    <row r="22" spans="1:10" x14ac:dyDescent="0.25">
      <c r="A22" s="46" t="s">
        <v>36</v>
      </c>
      <c r="B22" s="43">
        <f>AUTOMERCADO!AH34</f>
        <v>207.70999999999998</v>
      </c>
      <c r="C22" s="43">
        <f>MODELO!AH34</f>
        <v>0</v>
      </c>
      <c r="D22" s="43">
        <f>EXQUISITECES!AH34</f>
        <v>0</v>
      </c>
      <c r="E22" s="43">
        <f>HOYADA!AH34</f>
        <v>10.61</v>
      </c>
      <c r="F22" s="43">
        <f>FARMASTOP!AH34</f>
        <v>12.99</v>
      </c>
      <c r="G22" s="43">
        <f>BOCAS!AH34</f>
        <v>17</v>
      </c>
      <c r="H22" s="43">
        <f>LAGUNETICA!AH34</f>
        <v>0</v>
      </c>
      <c r="I22" s="43">
        <f>SANANTONIO!AH34</f>
        <v>0</v>
      </c>
      <c r="J22" s="43">
        <f t="shared" si="0"/>
        <v>248.31</v>
      </c>
    </row>
    <row r="23" spans="1:10" x14ac:dyDescent="0.25">
      <c r="A23" s="46" t="s">
        <v>35</v>
      </c>
      <c r="B23" s="43">
        <f>AUTOMERCADO!AH35</f>
        <v>1069.7065</v>
      </c>
      <c r="C23" s="43">
        <f>MODELO!AH35</f>
        <v>0</v>
      </c>
      <c r="D23" s="43">
        <f>EXQUISITECES!AH35</f>
        <v>0</v>
      </c>
      <c r="E23" s="43">
        <f>HOYADA!AH35</f>
        <v>54.641500000000001</v>
      </c>
      <c r="F23" s="43">
        <f>FARMASTOP!AH35</f>
        <v>66.898500000000013</v>
      </c>
      <c r="G23" s="43">
        <f>BOCAS!AH35</f>
        <v>87.550000000000011</v>
      </c>
      <c r="H23" s="43">
        <f>LAGUNETICA!AH35</f>
        <v>0</v>
      </c>
      <c r="I23" s="43">
        <f>SANANTONIO!AH35</f>
        <v>0</v>
      </c>
      <c r="J23" s="43">
        <f t="shared" si="0"/>
        <v>1278.7964999999999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207.70999999999998</v>
      </c>
      <c r="C26" s="43">
        <f>MODELO!AH38</f>
        <v>20</v>
      </c>
      <c r="D26" s="43">
        <f>EXQUISITECES!AH38</f>
        <v>0</v>
      </c>
      <c r="E26" s="43">
        <f>HOYADA!AH38</f>
        <v>10.61</v>
      </c>
      <c r="F26" s="43">
        <f>FARMASTOP!AH38</f>
        <v>12.99</v>
      </c>
      <c r="G26" s="43">
        <f>BOCAS!AH38</f>
        <v>17</v>
      </c>
      <c r="H26" s="43">
        <f>LAGUNETICA!AH38</f>
        <v>0</v>
      </c>
      <c r="I26" s="43">
        <f>SANANTONIO!AH38</f>
        <v>0</v>
      </c>
      <c r="J26" s="43">
        <f t="shared" si="0"/>
        <v>268.31</v>
      </c>
    </row>
    <row r="27" spans="1:10" x14ac:dyDescent="0.25">
      <c r="A27" s="48" t="s">
        <v>42</v>
      </c>
      <c r="B27" s="43">
        <f>AUTOMERCADO!AH39</f>
        <v>1069.7065</v>
      </c>
      <c r="C27" s="43">
        <f>MODELO!AH39</f>
        <v>103.2</v>
      </c>
      <c r="D27" s="43">
        <f>EXQUISITECES!AH39</f>
        <v>0</v>
      </c>
      <c r="E27" s="43">
        <f>HOYADA!AH39</f>
        <v>54.641500000000001</v>
      </c>
      <c r="F27" s="43">
        <f>FARMASTOP!AH39</f>
        <v>66.898500000000013</v>
      </c>
      <c r="G27" s="43">
        <f>BOCAS!AH39</f>
        <v>87.550000000000011</v>
      </c>
      <c r="H27" s="43">
        <f>LAGUNETICA!AH39</f>
        <v>0</v>
      </c>
      <c r="I27" s="43">
        <f>SANANTONIO!AH39</f>
        <v>0</v>
      </c>
      <c r="J27" s="43">
        <f t="shared" si="0"/>
        <v>1381.9965</v>
      </c>
    </row>
    <row r="28" spans="1:10" x14ac:dyDescent="0.25">
      <c r="A28" s="46" t="s">
        <v>43</v>
      </c>
      <c r="B28" s="43">
        <f>AUTOMERCADO!AH40</f>
        <v>296.8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296.8</v>
      </c>
    </row>
    <row r="29" spans="1:10" x14ac:dyDescent="0.25">
      <c r="A29" s="46" t="s">
        <v>44</v>
      </c>
      <c r="B29" s="43">
        <f>AUTOMERCADO!AH41</f>
        <v>1531.4880000000003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1531.4880000000003</v>
      </c>
    </row>
    <row r="30" spans="1:10" x14ac:dyDescent="0.25">
      <c r="A30" s="46" t="s">
        <v>45</v>
      </c>
      <c r="B30" s="43">
        <f>AUTOMERCADO!AH42</f>
        <v>80.31</v>
      </c>
      <c r="C30" s="43">
        <f>MODELO!AH42</f>
        <v>22.42</v>
      </c>
      <c r="D30" s="43">
        <f>EXQUISITECES!AH42</f>
        <v>20.079999999999998</v>
      </c>
      <c r="E30" s="43">
        <f>HOYADA!AH42</f>
        <v>53.26</v>
      </c>
      <c r="F30" s="43">
        <f>FARMASTOP!AH42</f>
        <v>0</v>
      </c>
      <c r="G30" s="43">
        <f>BOCAS!AH42</f>
        <v>6.81</v>
      </c>
      <c r="H30" s="43">
        <f>LAGUNETICA!AH42</f>
        <v>90.12</v>
      </c>
      <c r="I30" s="43">
        <f>SANANTONIO!AH42</f>
        <v>0</v>
      </c>
      <c r="J30" s="43">
        <f t="shared" si="0"/>
        <v>273</v>
      </c>
    </row>
    <row r="31" spans="1:10" x14ac:dyDescent="0.25">
      <c r="A31" s="46" t="s">
        <v>44</v>
      </c>
      <c r="B31" s="43">
        <f>AUTOMERCADO!AH43</f>
        <v>413.59649999999999</v>
      </c>
      <c r="C31" s="43">
        <f>MODELO!AH43</f>
        <v>115.46300000000001</v>
      </c>
      <c r="D31" s="43">
        <f>EXQUISITECES!AH43</f>
        <v>103.41199999999999</v>
      </c>
      <c r="E31" s="43">
        <f>HOYADA!AH43</f>
        <v>274.28899999999999</v>
      </c>
      <c r="F31" s="43">
        <f>FARMASTOP!AH43</f>
        <v>0</v>
      </c>
      <c r="G31" s="43">
        <f>BOCAS!AH43</f>
        <v>35.0715</v>
      </c>
      <c r="H31" s="43">
        <f>LAGUNETICA!AH43</f>
        <v>464.11800000000005</v>
      </c>
      <c r="I31" s="43">
        <f>SANANTONIO!AH43</f>
        <v>0</v>
      </c>
      <c r="J31" s="43">
        <f t="shared" si="0"/>
        <v>1405.95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377.11</v>
      </c>
      <c r="C34" s="43">
        <f>MODELO!AH46</f>
        <v>22.42</v>
      </c>
      <c r="D34" s="43">
        <f>EXQUISITECES!AH46</f>
        <v>20.079999999999998</v>
      </c>
      <c r="E34" s="43">
        <f>HOYADA!AH46</f>
        <v>53.26</v>
      </c>
      <c r="F34" s="43">
        <f>FARMASTOP!AH46</f>
        <v>0</v>
      </c>
      <c r="G34" s="43">
        <f>BOCAS!AH46</f>
        <v>6.81</v>
      </c>
      <c r="H34" s="43">
        <f>LAGUNETICA!AH46</f>
        <v>90.12</v>
      </c>
      <c r="I34" s="43">
        <f>SANANTONIO!AH46</f>
        <v>0</v>
      </c>
      <c r="J34" s="43">
        <f t="shared" si="0"/>
        <v>569.79999999999995</v>
      </c>
    </row>
    <row r="35" spans="1:10" x14ac:dyDescent="0.25">
      <c r="A35" s="48" t="s">
        <v>48</v>
      </c>
      <c r="B35" s="43">
        <f>AUTOMERCADO!AH47</f>
        <v>1945.0845000000002</v>
      </c>
      <c r="C35" s="43">
        <f>MODELO!AH47</f>
        <v>115.46300000000001</v>
      </c>
      <c r="D35" s="43">
        <f>EXQUISITECES!AH47</f>
        <v>103.41199999999999</v>
      </c>
      <c r="E35" s="43">
        <f>HOYADA!AH47</f>
        <v>274.28899999999999</v>
      </c>
      <c r="F35" s="43">
        <f>FARMASTOP!AH47</f>
        <v>0</v>
      </c>
      <c r="G35" s="43">
        <f>BOCAS!AH47</f>
        <v>35.0715</v>
      </c>
      <c r="H35" s="43">
        <f>LAGUNETICA!AH47</f>
        <v>464.11800000000005</v>
      </c>
      <c r="I35" s="43">
        <f>SANANTONIO!AH47</f>
        <v>0</v>
      </c>
      <c r="J35" s="43">
        <f t="shared" si="0"/>
        <v>2937.4379999999996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18224.64</v>
      </c>
      <c r="C37" s="43">
        <f>MODELO!AH49</f>
        <v>7170.7699999999995</v>
      </c>
      <c r="D37" s="43">
        <f>EXQUISITECES!AH49</f>
        <v>2107.39</v>
      </c>
      <c r="E37" s="43">
        <f>HOYADA!AH49</f>
        <v>3639.39</v>
      </c>
      <c r="F37" s="43">
        <f>FARMASTOP!AH49</f>
        <v>695.67</v>
      </c>
      <c r="G37" s="43">
        <f>BOCAS!AH49</f>
        <v>427.73</v>
      </c>
      <c r="H37" s="43">
        <f>LAGUNETICA!AH49</f>
        <v>2293.1400000000003</v>
      </c>
      <c r="I37" s="43">
        <f>SANANTONIO!AH49</f>
        <v>0</v>
      </c>
      <c r="J37" s="43">
        <f t="shared" si="0"/>
        <v>34558.729999999996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3249.77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2643.93</v>
      </c>
      <c r="I40" s="43">
        <f>SANANTONIO!AH52</f>
        <v>0</v>
      </c>
      <c r="J40" s="43">
        <f t="shared" si="0"/>
        <v>5893.7</v>
      </c>
    </row>
    <row r="41" spans="1:10" x14ac:dyDescent="0.25">
      <c r="A41" s="74" t="s">
        <v>18</v>
      </c>
      <c r="B41" s="43">
        <f>AUTOMERCADO!AH53</f>
        <v>1977.1699999999998</v>
      </c>
      <c r="C41" s="43">
        <f>MODELO!AH53</f>
        <v>1973.7200000000003</v>
      </c>
      <c r="D41" s="43">
        <f>EXQUISITECES!AH53</f>
        <v>325.82</v>
      </c>
      <c r="E41" s="43">
        <f>HOYADA!AH53</f>
        <v>1527.8400000000001</v>
      </c>
      <c r="F41" s="43">
        <f>FARMASTOP!AH53</f>
        <v>96.37</v>
      </c>
      <c r="G41" s="43">
        <f>BOCAS!AH53</f>
        <v>30.67</v>
      </c>
      <c r="H41" s="43">
        <f>LAGUNETICA!AH53</f>
        <v>763.03</v>
      </c>
      <c r="I41" s="43">
        <f>SANANTONIO!AH53</f>
        <v>0</v>
      </c>
      <c r="J41" s="43">
        <f t="shared" si="0"/>
        <v>6694.62</v>
      </c>
    </row>
    <row r="42" spans="1:10" x14ac:dyDescent="0.25">
      <c r="A42" s="74" t="s">
        <v>114</v>
      </c>
      <c r="B42" s="43">
        <f>AUTOMERCADO!AH54</f>
        <v>181.3</v>
      </c>
      <c r="C42" s="43">
        <f>MODELO!AH54</f>
        <v>64.540000000000006</v>
      </c>
      <c r="D42" s="43">
        <f>EXQUISITECES!AH54</f>
        <v>0</v>
      </c>
      <c r="E42" s="43">
        <f>HOYADA!AH54</f>
        <v>5.15</v>
      </c>
      <c r="F42" s="43">
        <f>FARMASTOP!AH54</f>
        <v>38.479999999999997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289.47000000000003</v>
      </c>
    </row>
    <row r="43" spans="1:10" x14ac:dyDescent="0.25">
      <c r="A43" s="74" t="s">
        <v>52</v>
      </c>
      <c r="B43" s="43">
        <f>AUTOMERCADO!AH55</f>
        <v>1048.1399999999999</v>
      </c>
      <c r="C43" s="43">
        <f>MODELO!AH55</f>
        <v>179.13</v>
      </c>
      <c r="D43" s="43">
        <f>EXQUISITECES!AH55</f>
        <v>73</v>
      </c>
      <c r="E43" s="43">
        <f>HOYADA!AH55</f>
        <v>24.24</v>
      </c>
      <c r="F43" s="43">
        <f>FARMASTOP!AH55</f>
        <v>12.15</v>
      </c>
      <c r="G43" s="43">
        <f>BOCAS!AH55</f>
        <v>0</v>
      </c>
      <c r="H43" s="43">
        <f>LAGUNETICA!AH55</f>
        <v>81.05</v>
      </c>
      <c r="I43" s="43">
        <f>SANANTONIO!AH55</f>
        <v>0</v>
      </c>
      <c r="J43" s="43">
        <f t="shared" si="0"/>
        <v>1417.71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214.38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214.38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47824.590999999986</v>
      </c>
      <c r="C52" s="75">
        <f>MODELO!AH64</f>
        <v>21908.982999999997</v>
      </c>
      <c r="D52" s="75">
        <f>EXQUISITECES!AH64</f>
        <v>7416.2219999999998</v>
      </c>
      <c r="E52" s="75">
        <f>HOYADA!AH64</f>
        <v>9463.3705000000009</v>
      </c>
      <c r="F52" s="75">
        <f>FARMASTOP!AH64</f>
        <v>1607.0785000000001</v>
      </c>
      <c r="G52" s="75">
        <f>BOCAS!AH64</f>
        <v>1118.0215000000001</v>
      </c>
      <c r="H52" s="75">
        <f>LAGUNETICA!AH64</f>
        <v>12263.908000000001</v>
      </c>
      <c r="I52" s="75">
        <f>SANANTONIO!AH64</f>
        <v>0</v>
      </c>
      <c r="J52" s="75">
        <f t="shared" si="0"/>
        <v>101602.17449999998</v>
      </c>
    </row>
    <row r="53" spans="1:10" x14ac:dyDescent="0.25">
      <c r="A53" s="56" t="s">
        <v>3</v>
      </c>
      <c r="B53" s="43">
        <f>B2</f>
        <v>47623.35</v>
      </c>
      <c r="C53" s="43">
        <f t="shared" ref="C53:I53" si="1">C2</f>
        <v>21805.16</v>
      </c>
      <c r="D53" s="43">
        <f t="shared" si="1"/>
        <v>7410.6</v>
      </c>
      <c r="E53" s="43">
        <f t="shared" si="1"/>
        <v>9463.6200000000008</v>
      </c>
      <c r="F53" s="43">
        <f t="shared" si="1"/>
        <v>1594.88</v>
      </c>
      <c r="G53" s="43">
        <f t="shared" si="1"/>
        <v>1120.67</v>
      </c>
      <c r="H53" s="43">
        <f t="shared" si="1"/>
        <v>12260.24</v>
      </c>
      <c r="I53" s="43">
        <f t="shared" si="1"/>
        <v>0</v>
      </c>
      <c r="J53" s="43">
        <f>J2</f>
        <v>101278.52</v>
      </c>
    </row>
    <row r="54" spans="1:10" x14ac:dyDescent="0.25">
      <c r="A54" s="58" t="s">
        <v>95</v>
      </c>
      <c r="B54" s="43">
        <f>+B52-B53</f>
        <v>201.24099999998725</v>
      </c>
      <c r="C54" s="43">
        <f t="shared" ref="C54:I54" si="2">+C52-C53</f>
        <v>103.82299999999668</v>
      </c>
      <c r="D54" s="43">
        <f t="shared" si="2"/>
        <v>5.6219999999993888</v>
      </c>
      <c r="E54" s="43">
        <f t="shared" si="2"/>
        <v>-0.24949999999989814</v>
      </c>
      <c r="F54" s="43">
        <f t="shared" si="2"/>
        <v>12.198499999999967</v>
      </c>
      <c r="G54" s="43">
        <f t="shared" si="2"/>
        <v>-2.6485000000000127</v>
      </c>
      <c r="H54" s="43">
        <f t="shared" si="2"/>
        <v>3.6680000000014843</v>
      </c>
      <c r="I54" s="43">
        <f t="shared" si="2"/>
        <v>0</v>
      </c>
      <c r="J54" s="43">
        <f>+J52-J53</f>
        <v>323.65449999997509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0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>
        <v>5.52</v>
      </c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81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6483.88</v>
      </c>
      <c r="C12" s="26">
        <v>1856.74</v>
      </c>
      <c r="D12" s="26">
        <v>3707.44</v>
      </c>
      <c r="E12" s="26">
        <v>3376.7</v>
      </c>
      <c r="F12" s="26">
        <v>2744</v>
      </c>
      <c r="G12" s="26">
        <v>404.19</v>
      </c>
      <c r="H12" s="26">
        <v>3729.13</v>
      </c>
      <c r="I12" s="26">
        <v>3222.57</v>
      </c>
      <c r="J12" s="26">
        <v>5639.02</v>
      </c>
      <c r="K12" s="26">
        <v>5195.68</v>
      </c>
      <c r="L12" s="26">
        <v>4258.7299999999996</v>
      </c>
      <c r="M12" s="26">
        <v>2869.83</v>
      </c>
      <c r="N12" s="26">
        <v>1261.46</v>
      </c>
      <c r="O12" s="26">
        <v>770.74</v>
      </c>
      <c r="P12" s="26">
        <v>2103.2399999999998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47623.35</v>
      </c>
      <c r="AI12" s="26">
        <v>46921.4</v>
      </c>
      <c r="AJ12" s="69">
        <f>+AI12-AH12</f>
        <v>-701.94999999999709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126</v>
      </c>
      <c r="C15" s="23"/>
      <c r="D15" s="23">
        <v>2</v>
      </c>
      <c r="E15" s="23"/>
      <c r="F15" s="23">
        <v>307.5</v>
      </c>
      <c r="G15" s="23"/>
      <c r="H15" s="23">
        <v>198.5</v>
      </c>
      <c r="I15" s="23">
        <v>106.5</v>
      </c>
      <c r="J15" s="23"/>
      <c r="K15" s="23">
        <v>361</v>
      </c>
      <c r="L15" s="23"/>
      <c r="M15" s="23">
        <v>20.5</v>
      </c>
      <c r="N15" s="23">
        <v>327.5</v>
      </c>
      <c r="O15" s="23">
        <v>96</v>
      </c>
      <c r="P15" s="23">
        <v>55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1600.5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>
        <v>326</v>
      </c>
      <c r="I16" s="31">
        <v>209</v>
      </c>
      <c r="J16" s="31">
        <v>551</v>
      </c>
      <c r="K16" s="31">
        <v>402</v>
      </c>
      <c r="L16" s="31">
        <v>215</v>
      </c>
      <c r="M16" s="31">
        <v>362</v>
      </c>
      <c r="N16" s="31"/>
      <c r="O16" s="31">
        <v>10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2075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1682.16</v>
      </c>
      <c r="I17" s="22">
        <f t="shared" si="2"/>
        <v>1078.44</v>
      </c>
      <c r="J17" s="22">
        <f t="shared" si="2"/>
        <v>2843.16</v>
      </c>
      <c r="K17" s="22">
        <f t="shared" si="2"/>
        <v>2074.3200000000002</v>
      </c>
      <c r="L17" s="22">
        <f t="shared" si="2"/>
        <v>1109.4000000000001</v>
      </c>
      <c r="M17" s="22">
        <f t="shared" ref="M17:R17" si="3">M16*$B$8</f>
        <v>1867.92</v>
      </c>
      <c r="N17" s="22">
        <f t="shared" si="3"/>
        <v>0</v>
      </c>
      <c r="O17" s="22">
        <f t="shared" si="3"/>
        <v>51.6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10707</v>
      </c>
    </row>
    <row r="18" spans="1:36" s="32" customFormat="1" x14ac:dyDescent="0.25">
      <c r="A18" s="30" t="s">
        <v>23</v>
      </c>
      <c r="B18" s="33">
        <v>771</v>
      </c>
      <c r="C18" s="33">
        <v>170</v>
      </c>
      <c r="D18" s="33">
        <v>129</v>
      </c>
      <c r="E18" s="33">
        <v>275</v>
      </c>
      <c r="F18" s="33">
        <v>205</v>
      </c>
      <c r="G18" s="33"/>
      <c r="H18" s="33">
        <v>37</v>
      </c>
      <c r="I18" s="33">
        <v>19</v>
      </c>
      <c r="J18" s="33">
        <v>196</v>
      </c>
      <c r="K18" s="33">
        <v>100</v>
      </c>
      <c r="L18" s="33">
        <v>221</v>
      </c>
      <c r="M18" s="33"/>
      <c r="N18" s="33"/>
      <c r="O18" s="33">
        <v>16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2139</v>
      </c>
      <c r="AJ18" s="70"/>
    </row>
    <row r="19" spans="1:36" s="47" customFormat="1" x14ac:dyDescent="0.25">
      <c r="A19" s="46" t="s">
        <v>27</v>
      </c>
      <c r="B19" s="22">
        <f>B18*$B$9</f>
        <v>3970.65</v>
      </c>
      <c r="C19" s="22">
        <f t="shared" ref="C19:L19" si="5">C18*$B$9</f>
        <v>875.50000000000011</v>
      </c>
      <c r="D19" s="22">
        <f t="shared" si="5"/>
        <v>664.35</v>
      </c>
      <c r="E19" s="22">
        <f t="shared" si="5"/>
        <v>1416.25</v>
      </c>
      <c r="F19" s="22">
        <f t="shared" si="5"/>
        <v>1055.75</v>
      </c>
      <c r="G19" s="22">
        <f t="shared" si="5"/>
        <v>0</v>
      </c>
      <c r="H19" s="22">
        <f t="shared" si="5"/>
        <v>190.55</v>
      </c>
      <c r="I19" s="22">
        <f t="shared" si="5"/>
        <v>97.850000000000009</v>
      </c>
      <c r="J19" s="22">
        <f t="shared" si="5"/>
        <v>1009.4000000000001</v>
      </c>
      <c r="K19" s="22">
        <f t="shared" si="5"/>
        <v>515</v>
      </c>
      <c r="L19" s="22">
        <f t="shared" si="5"/>
        <v>1138.1500000000001</v>
      </c>
      <c r="M19" s="22">
        <f t="shared" ref="M19:R19" si="6">M18*$B$9</f>
        <v>0</v>
      </c>
      <c r="N19" s="22">
        <f t="shared" si="6"/>
        <v>0</v>
      </c>
      <c r="O19" s="22">
        <f t="shared" si="6"/>
        <v>82.4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11015.85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771</v>
      </c>
      <c r="C22" s="20">
        <f t="shared" ref="C22:L22" si="11">+C16+C18+C20</f>
        <v>170</v>
      </c>
      <c r="D22" s="20">
        <f t="shared" si="11"/>
        <v>129</v>
      </c>
      <c r="E22" s="20">
        <f t="shared" si="11"/>
        <v>275</v>
      </c>
      <c r="F22" s="20">
        <f t="shared" si="11"/>
        <v>205</v>
      </c>
      <c r="G22" s="20">
        <f t="shared" si="11"/>
        <v>0</v>
      </c>
      <c r="H22" s="20">
        <f t="shared" si="11"/>
        <v>363</v>
      </c>
      <c r="I22" s="20">
        <f t="shared" si="11"/>
        <v>228</v>
      </c>
      <c r="J22" s="20">
        <f t="shared" si="11"/>
        <v>747</v>
      </c>
      <c r="K22" s="20">
        <f t="shared" si="11"/>
        <v>502</v>
      </c>
      <c r="L22" s="20">
        <f t="shared" si="11"/>
        <v>436</v>
      </c>
      <c r="M22" s="20">
        <f t="shared" ref="M22:S22" si="12">+M16+M18+M20</f>
        <v>362</v>
      </c>
      <c r="N22" s="20">
        <f t="shared" si="12"/>
        <v>0</v>
      </c>
      <c r="O22" s="20">
        <f t="shared" si="12"/>
        <v>26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4214</v>
      </c>
    </row>
    <row r="23" spans="1:36" s="47" customFormat="1" x14ac:dyDescent="0.25">
      <c r="A23" s="48" t="s">
        <v>26</v>
      </c>
      <c r="B23" s="19">
        <f>+B17+B19+B21</f>
        <v>3970.65</v>
      </c>
      <c r="C23" s="19">
        <f t="shared" ref="C23:L23" si="14">+C17+C19+C21</f>
        <v>875.50000000000011</v>
      </c>
      <c r="D23" s="19">
        <f t="shared" si="14"/>
        <v>664.35</v>
      </c>
      <c r="E23" s="19">
        <f t="shared" si="14"/>
        <v>1416.25</v>
      </c>
      <c r="F23" s="19">
        <f t="shared" si="14"/>
        <v>1055.75</v>
      </c>
      <c r="G23" s="19">
        <f t="shared" si="14"/>
        <v>0</v>
      </c>
      <c r="H23" s="19">
        <f t="shared" si="14"/>
        <v>1872.71</v>
      </c>
      <c r="I23" s="19">
        <f t="shared" si="14"/>
        <v>1176.29</v>
      </c>
      <c r="J23" s="19">
        <f t="shared" si="14"/>
        <v>3852.56</v>
      </c>
      <c r="K23" s="19">
        <f t="shared" si="14"/>
        <v>2589.3200000000002</v>
      </c>
      <c r="L23" s="19">
        <f t="shared" si="14"/>
        <v>2247.5500000000002</v>
      </c>
      <c r="M23" s="19">
        <f t="shared" ref="M23:S23" si="15">+M17+M19+M21</f>
        <v>1867.92</v>
      </c>
      <c r="N23" s="19">
        <f t="shared" si="15"/>
        <v>0</v>
      </c>
      <c r="O23" s="19">
        <f t="shared" si="15"/>
        <v>134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21722.85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10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55.199999999999996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55.199999999999996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10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55.199999999999996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55.199999999999996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>
        <v>34.61</v>
      </c>
      <c r="C34" s="38">
        <v>7.03</v>
      </c>
      <c r="D34" s="38"/>
      <c r="E34" s="38"/>
      <c r="F34" s="38"/>
      <c r="G34" s="38"/>
      <c r="H34" s="38"/>
      <c r="I34" s="38">
        <v>111.07</v>
      </c>
      <c r="J34" s="38">
        <v>55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207.70999999999998</v>
      </c>
    </row>
    <row r="35" spans="1:34" s="47" customFormat="1" x14ac:dyDescent="0.25">
      <c r="A35" s="46" t="s">
        <v>35</v>
      </c>
      <c r="B35" s="22">
        <f>B34*$B$9</f>
        <v>178.2415</v>
      </c>
      <c r="C35" s="22">
        <f t="shared" ref="C35:L35" si="33">C34*$B$9</f>
        <v>36.204500000000003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572.01049999999998</v>
      </c>
      <c r="J35" s="22">
        <f t="shared" si="33"/>
        <v>283.25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1069.7065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34.61</v>
      </c>
      <c r="C38" s="20">
        <f t="shared" ref="C38:L38" si="39">+C32+C34+C36</f>
        <v>7.03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111.07</v>
      </c>
      <c r="J38" s="20">
        <f t="shared" si="39"/>
        <v>55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207.70999999999998</v>
      </c>
    </row>
    <row r="39" spans="1:34" s="47" customFormat="1" x14ac:dyDescent="0.25">
      <c r="A39" s="48" t="s">
        <v>42</v>
      </c>
      <c r="B39" s="19">
        <f>+B33+B35+B37</f>
        <v>178.2415</v>
      </c>
      <c r="C39" s="19">
        <f t="shared" ref="C39:L39" si="42">+C33+C35+C37</f>
        <v>36.204500000000003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572.01049999999998</v>
      </c>
      <c r="J39" s="19">
        <f t="shared" si="42"/>
        <v>283.25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1069.7065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54.57</v>
      </c>
      <c r="I40" s="36"/>
      <c r="J40" s="36">
        <v>54.46</v>
      </c>
      <c r="K40" s="36">
        <v>76.83</v>
      </c>
      <c r="L40" s="36">
        <v>110.94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296.8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281.58120000000002</v>
      </c>
      <c r="I41" s="22">
        <f t="shared" si="45"/>
        <v>0</v>
      </c>
      <c r="J41" s="22">
        <f t="shared" si="45"/>
        <v>281.0136</v>
      </c>
      <c r="K41" s="22">
        <f t="shared" si="45"/>
        <v>396.44279999999998</v>
      </c>
      <c r="L41" s="22">
        <f t="shared" si="45"/>
        <v>572.45040000000006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1531.4880000000003</v>
      </c>
    </row>
    <row r="42" spans="1:34" x14ac:dyDescent="0.25">
      <c r="A42" s="13" t="s">
        <v>45</v>
      </c>
      <c r="B42" s="38">
        <v>39.93</v>
      </c>
      <c r="C42" s="38"/>
      <c r="D42" s="38"/>
      <c r="E42" s="38">
        <v>5.28</v>
      </c>
      <c r="F42" s="38">
        <v>25</v>
      </c>
      <c r="G42" s="38"/>
      <c r="H42" s="38"/>
      <c r="I42" s="38"/>
      <c r="J42" s="38"/>
      <c r="K42" s="38"/>
      <c r="L42" s="38"/>
      <c r="M42" s="38"/>
      <c r="N42" s="38"/>
      <c r="O42" s="38">
        <v>10.1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80.31</v>
      </c>
    </row>
    <row r="43" spans="1:34" s="47" customFormat="1" x14ac:dyDescent="0.25">
      <c r="A43" s="46" t="s">
        <v>44</v>
      </c>
      <c r="B43" s="22">
        <f>B42*$B$9</f>
        <v>205.63950000000003</v>
      </c>
      <c r="C43" s="22">
        <f t="shared" ref="C43:L43" si="48">C42*$B$9</f>
        <v>0</v>
      </c>
      <c r="D43" s="22">
        <f t="shared" si="48"/>
        <v>0</v>
      </c>
      <c r="E43" s="22">
        <f t="shared" si="48"/>
        <v>27.192000000000004</v>
      </c>
      <c r="F43" s="22">
        <f t="shared" si="48"/>
        <v>128.75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52.015000000000001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413.59649999999999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39.93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5.28</v>
      </c>
      <c r="F46" s="20">
        <f t="shared" si="54"/>
        <v>25</v>
      </c>
      <c r="G46" s="20">
        <f t="shared" si="54"/>
        <v>0</v>
      </c>
      <c r="H46" s="20">
        <f t="shared" si="54"/>
        <v>54.57</v>
      </c>
      <c r="I46" s="20">
        <f t="shared" si="54"/>
        <v>0</v>
      </c>
      <c r="J46" s="20">
        <f t="shared" si="54"/>
        <v>54.46</v>
      </c>
      <c r="K46" s="20">
        <f t="shared" si="54"/>
        <v>76.83</v>
      </c>
      <c r="L46" s="20">
        <f t="shared" si="54"/>
        <v>110.94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10.1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377.11</v>
      </c>
    </row>
    <row r="47" spans="1:34" s="47" customFormat="1" x14ac:dyDescent="0.25">
      <c r="A47" s="48" t="s">
        <v>48</v>
      </c>
      <c r="B47" s="19">
        <f>+B41+B43+B45</f>
        <v>205.63950000000003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27.192000000000004</v>
      </c>
      <c r="F47" s="19">
        <f t="shared" si="57"/>
        <v>128.75</v>
      </c>
      <c r="G47" s="19">
        <f t="shared" si="57"/>
        <v>0</v>
      </c>
      <c r="H47" s="19">
        <f t="shared" si="57"/>
        <v>281.58120000000002</v>
      </c>
      <c r="I47" s="19">
        <f t="shared" si="57"/>
        <v>0</v>
      </c>
      <c r="J47" s="19">
        <f t="shared" si="57"/>
        <v>281.0136</v>
      </c>
      <c r="K47" s="19">
        <f t="shared" si="57"/>
        <v>396.44279999999998</v>
      </c>
      <c r="L47" s="19">
        <f t="shared" si="57"/>
        <v>572.45040000000006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52.015000000000001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1945.0845000000002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1720.75</v>
      </c>
      <c r="C49" s="44">
        <v>850.34</v>
      </c>
      <c r="D49" s="44">
        <v>2835.33</v>
      </c>
      <c r="E49" s="44">
        <v>1896.52</v>
      </c>
      <c r="F49" s="44">
        <v>1252.27</v>
      </c>
      <c r="G49" s="44">
        <v>404.14</v>
      </c>
      <c r="H49" s="44">
        <v>953.05</v>
      </c>
      <c r="I49" s="44">
        <v>807.73</v>
      </c>
      <c r="J49" s="44">
        <v>606.33000000000004</v>
      </c>
      <c r="K49" s="44">
        <v>1688.46</v>
      </c>
      <c r="L49" s="44">
        <v>1124.1600000000001</v>
      </c>
      <c r="M49" s="45">
        <v>807.94</v>
      </c>
      <c r="N49" s="45">
        <v>878.75</v>
      </c>
      <c r="O49" s="45">
        <v>369.44</v>
      </c>
      <c r="P49" s="45">
        <v>2029.43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18224.64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282.37</v>
      </c>
      <c r="C53" s="44">
        <v>159.37</v>
      </c>
      <c r="D53" s="44">
        <v>99.08</v>
      </c>
      <c r="E53" s="44"/>
      <c r="F53" s="44"/>
      <c r="G53" s="44"/>
      <c r="H53" s="44">
        <v>379.7</v>
      </c>
      <c r="I53" s="44">
        <v>558.89</v>
      </c>
      <c r="J53" s="44">
        <v>337.63</v>
      </c>
      <c r="K53" s="44">
        <v>33.58</v>
      </c>
      <c r="L53" s="44"/>
      <c r="M53" s="45"/>
      <c r="N53" s="45"/>
      <c r="O53" s="45">
        <v>126.55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1977.1699999999998</v>
      </c>
    </row>
    <row r="54" spans="1:34" x14ac:dyDescent="0.25">
      <c r="A54" s="17" t="s">
        <v>114</v>
      </c>
      <c r="B54" s="44"/>
      <c r="C54" s="44"/>
      <c r="D54" s="44">
        <v>69.42</v>
      </c>
      <c r="E54" s="44"/>
      <c r="F54" s="44"/>
      <c r="G54" s="44"/>
      <c r="H54" s="44"/>
      <c r="I54" s="44"/>
      <c r="J54" s="44">
        <v>48.56</v>
      </c>
      <c r="K54" s="44"/>
      <c r="L54" s="44"/>
      <c r="M54" s="45"/>
      <c r="N54" s="45">
        <v>63.32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181.3</v>
      </c>
    </row>
    <row r="55" spans="1:34" x14ac:dyDescent="0.25">
      <c r="A55" s="17" t="s">
        <v>52</v>
      </c>
      <c r="B55" s="44"/>
      <c r="C55" s="44"/>
      <c r="D55" s="44">
        <v>39.56</v>
      </c>
      <c r="E55" s="44">
        <v>118.63</v>
      </c>
      <c r="F55" s="44"/>
      <c r="G55" s="44"/>
      <c r="H55" s="44">
        <v>38.21</v>
      </c>
      <c r="I55" s="44">
        <v>1</v>
      </c>
      <c r="J55" s="44">
        <v>242.89</v>
      </c>
      <c r="K55" s="44">
        <v>73.28</v>
      </c>
      <c r="L55" s="44">
        <v>341.13</v>
      </c>
      <c r="M55" s="45">
        <v>174.63</v>
      </c>
      <c r="N55" s="45"/>
      <c r="O55" s="45"/>
      <c r="P55" s="45">
        <v>18.809999999999999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1048.1399999999999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6483.6509999999998</v>
      </c>
      <c r="C64" s="53">
        <f t="shared" ref="C64:AG64" si="61">+C15+C23+C31+C39+C47+C48+C49+C50+C51+C52+C53+C54+C55+C56+C57+C58+C59+C60+C61+C62+C63</f>
        <v>1921.4145000000003</v>
      </c>
      <c r="D64" s="53">
        <f t="shared" si="61"/>
        <v>3709.74</v>
      </c>
      <c r="E64" s="53">
        <f t="shared" si="61"/>
        <v>3458.5920000000001</v>
      </c>
      <c r="F64" s="53">
        <f t="shared" si="61"/>
        <v>2744.27</v>
      </c>
      <c r="G64" s="53">
        <f t="shared" si="61"/>
        <v>404.14</v>
      </c>
      <c r="H64" s="53">
        <f t="shared" si="61"/>
        <v>3723.7511999999997</v>
      </c>
      <c r="I64" s="53">
        <f t="shared" si="61"/>
        <v>3222.4204999999997</v>
      </c>
      <c r="J64" s="53">
        <f t="shared" si="61"/>
        <v>5652.2336000000005</v>
      </c>
      <c r="K64" s="53">
        <f t="shared" si="61"/>
        <v>5197.2828</v>
      </c>
      <c r="L64" s="53">
        <f t="shared" si="61"/>
        <v>4285.2904000000008</v>
      </c>
      <c r="M64" s="53">
        <f t="shared" si="61"/>
        <v>2870.9900000000002</v>
      </c>
      <c r="N64" s="53">
        <f t="shared" si="61"/>
        <v>1269.57</v>
      </c>
      <c r="O64" s="53">
        <f t="shared" si="61"/>
        <v>778.00499999999988</v>
      </c>
      <c r="P64" s="53">
        <f t="shared" si="61"/>
        <v>2103.2400000000002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47824.590999999986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15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8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6483.88</v>
      </c>
      <c r="C67" s="57">
        <f t="shared" ref="C67:L67" si="63">C12</f>
        <v>1856.74</v>
      </c>
      <c r="D67" s="57">
        <f t="shared" si="63"/>
        <v>3707.44</v>
      </c>
      <c r="E67" s="57">
        <f t="shared" si="63"/>
        <v>3376.7</v>
      </c>
      <c r="F67" s="57">
        <f t="shared" si="63"/>
        <v>2744</v>
      </c>
      <c r="G67" s="57">
        <f t="shared" si="63"/>
        <v>404.19</v>
      </c>
      <c r="H67" s="57">
        <f t="shared" si="63"/>
        <v>3729.13</v>
      </c>
      <c r="I67" s="57">
        <f t="shared" si="63"/>
        <v>3222.57</v>
      </c>
      <c r="J67" s="57">
        <f t="shared" si="63"/>
        <v>5639.02</v>
      </c>
      <c r="K67" s="57">
        <f t="shared" si="63"/>
        <v>5195.68</v>
      </c>
      <c r="L67" s="57">
        <f t="shared" si="63"/>
        <v>4258.7299999999996</v>
      </c>
      <c r="M67" s="57">
        <f t="shared" ref="M67:AG67" si="64">M12</f>
        <v>2869.83</v>
      </c>
      <c r="N67" s="57">
        <f t="shared" si="64"/>
        <v>1261.46</v>
      </c>
      <c r="O67" s="57">
        <f t="shared" si="64"/>
        <v>770.74</v>
      </c>
      <c r="P67" s="57">
        <f t="shared" si="64"/>
        <v>2103.2399999999998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47623.35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6483.88</v>
      </c>
      <c r="C69" s="59">
        <f t="shared" ref="C69:L69" si="67">+C67+C68</f>
        <v>1856.74</v>
      </c>
      <c r="D69" s="59">
        <f t="shared" si="67"/>
        <v>3707.44</v>
      </c>
      <c r="E69" s="59">
        <f t="shared" si="67"/>
        <v>3376.7</v>
      </c>
      <c r="F69" s="59">
        <f t="shared" si="67"/>
        <v>2744</v>
      </c>
      <c r="G69" s="59">
        <f t="shared" si="67"/>
        <v>404.19</v>
      </c>
      <c r="H69" s="59">
        <f t="shared" si="67"/>
        <v>3729.13</v>
      </c>
      <c r="I69" s="59">
        <f t="shared" si="67"/>
        <v>3222.57</v>
      </c>
      <c r="J69" s="59">
        <f t="shared" si="67"/>
        <v>5639.02</v>
      </c>
      <c r="K69" s="59">
        <f t="shared" si="67"/>
        <v>5195.68</v>
      </c>
      <c r="L69" s="59">
        <f t="shared" si="67"/>
        <v>4258.7299999999996</v>
      </c>
      <c r="M69" s="59">
        <f t="shared" ref="M69:AG69" si="68">+M67+M68</f>
        <v>2869.83</v>
      </c>
      <c r="N69" s="59">
        <f t="shared" si="68"/>
        <v>1261.46</v>
      </c>
      <c r="O69" s="59">
        <f t="shared" si="68"/>
        <v>770.74</v>
      </c>
      <c r="P69" s="59">
        <f t="shared" si="68"/>
        <v>2103.2399999999998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47623.35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-0.22900000000026921</v>
      </c>
      <c r="C70" s="57">
        <f t="shared" si="69"/>
        <v>64.674500000000307</v>
      </c>
      <c r="D70" s="57">
        <f t="shared" si="69"/>
        <v>2.2999999999997272</v>
      </c>
      <c r="E70" s="57">
        <f t="shared" si="69"/>
        <v>81.89200000000028</v>
      </c>
      <c r="F70" s="57">
        <f t="shared" si="69"/>
        <v>0.26999999999998181</v>
      </c>
      <c r="G70" s="57">
        <f t="shared" si="69"/>
        <v>-5.0000000000011369E-2</v>
      </c>
      <c r="H70" s="57">
        <f t="shared" si="69"/>
        <v>-5.3788000000004104</v>
      </c>
      <c r="I70" s="57">
        <f t="shared" si="69"/>
        <v>-0.14950000000044383</v>
      </c>
      <c r="J70" s="57">
        <f t="shared" si="69"/>
        <v>13.213600000000042</v>
      </c>
      <c r="K70" s="57">
        <f t="shared" si="69"/>
        <v>1.6027999999996609</v>
      </c>
      <c r="L70" s="57">
        <f t="shared" si="69"/>
        <v>26.560400000001209</v>
      </c>
      <c r="M70" s="57">
        <f t="shared" ref="M70:AG70" si="70">+M64-M69</f>
        <v>1.1600000000003092</v>
      </c>
      <c r="N70" s="57">
        <f t="shared" si="70"/>
        <v>8.1099999999999</v>
      </c>
      <c r="O70" s="57">
        <f t="shared" si="70"/>
        <v>7.2649999999998727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201.24100000000016</v>
      </c>
    </row>
    <row r="71" spans="1:34" ht="101.25" customHeight="1" x14ac:dyDescent="0.25">
      <c r="A71" s="77" t="s">
        <v>96</v>
      </c>
      <c r="B71" s="14"/>
      <c r="C71" s="14" t="s">
        <v>123</v>
      </c>
      <c r="D71" s="14"/>
      <c r="E71" s="14" t="s">
        <v>124</v>
      </c>
      <c r="F71" s="14"/>
      <c r="G71" s="14"/>
      <c r="H71" s="14" t="s">
        <v>0</v>
      </c>
      <c r="I71" s="14"/>
      <c r="J71" s="14" t="s">
        <v>131</v>
      </c>
      <c r="K71" s="14"/>
      <c r="L71" s="14" t="s">
        <v>133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132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1889.13</v>
      </c>
      <c r="C12" s="26">
        <v>1522.87</v>
      </c>
      <c r="D12" s="26">
        <v>1387.31</v>
      </c>
      <c r="E12" s="26">
        <v>1006.92</v>
      </c>
      <c r="F12" s="26">
        <v>1148.6400000000001</v>
      </c>
      <c r="G12" s="26">
        <v>2057.8200000000002</v>
      </c>
      <c r="H12" s="26">
        <v>2724.43</v>
      </c>
      <c r="I12" s="26">
        <v>3185.64</v>
      </c>
      <c r="J12" s="26">
        <v>3387.49</v>
      </c>
      <c r="K12" s="26">
        <v>1732.67</v>
      </c>
      <c r="L12" s="26">
        <v>1762.24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21805.16</v>
      </c>
      <c r="AI12" s="26">
        <v>21587.01</v>
      </c>
      <c r="AJ12" s="69">
        <f>+AI12-AH12</f>
        <v>-218.15000000000146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45.5</v>
      </c>
      <c r="C15" s="23">
        <v>70</v>
      </c>
      <c r="D15" s="23">
        <v>20.5</v>
      </c>
      <c r="E15" s="23">
        <v>129</v>
      </c>
      <c r="F15" s="23">
        <v>39.5</v>
      </c>
      <c r="G15" s="23">
        <v>0</v>
      </c>
      <c r="H15" s="23">
        <v>199</v>
      </c>
      <c r="I15" s="23">
        <v>123</v>
      </c>
      <c r="J15" s="23">
        <v>151</v>
      </c>
      <c r="K15" s="23"/>
      <c r="L15" s="23">
        <v>80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857.5</v>
      </c>
    </row>
    <row r="16" spans="1:36" s="32" customFormat="1" x14ac:dyDescent="0.25">
      <c r="A16" s="30" t="s">
        <v>20</v>
      </c>
      <c r="B16" s="31">
        <v>0</v>
      </c>
      <c r="C16" s="31"/>
      <c r="D16" s="31">
        <v>0</v>
      </c>
      <c r="E16" s="31">
        <v>0</v>
      </c>
      <c r="F16" s="31"/>
      <c r="G16" s="31">
        <v>168</v>
      </c>
      <c r="H16" s="31">
        <v>18</v>
      </c>
      <c r="I16" s="31">
        <v>180</v>
      </c>
      <c r="J16" s="31">
        <v>214</v>
      </c>
      <c r="K16" s="31">
        <v>112</v>
      </c>
      <c r="L16" s="31">
        <v>139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866.88</v>
      </c>
      <c r="H17" s="22">
        <f t="shared" si="2"/>
        <v>92.88</v>
      </c>
      <c r="I17" s="22">
        <f t="shared" si="2"/>
        <v>928.80000000000007</v>
      </c>
      <c r="J17" s="22">
        <f t="shared" si="2"/>
        <v>1104.24</v>
      </c>
      <c r="K17" s="22">
        <f t="shared" si="2"/>
        <v>577.92000000000007</v>
      </c>
      <c r="L17" s="22">
        <f t="shared" si="2"/>
        <v>717.24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4287.96</v>
      </c>
    </row>
    <row r="18" spans="1:36" s="32" customFormat="1" x14ac:dyDescent="0.25">
      <c r="A18" s="30" t="s">
        <v>23</v>
      </c>
      <c r="B18" s="33">
        <v>137</v>
      </c>
      <c r="C18" s="33">
        <v>111</v>
      </c>
      <c r="D18" s="33">
        <v>50</v>
      </c>
      <c r="E18" s="33">
        <v>65</v>
      </c>
      <c r="F18" s="33">
        <v>92</v>
      </c>
      <c r="G18" s="33"/>
      <c r="H18" s="33">
        <v>122</v>
      </c>
      <c r="I18" s="33">
        <v>15</v>
      </c>
      <c r="J18" s="33">
        <v>40</v>
      </c>
      <c r="K18" s="33">
        <v>53</v>
      </c>
      <c r="L18" s="33">
        <v>32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717</v>
      </c>
      <c r="AJ18" s="70"/>
    </row>
    <row r="19" spans="1:36" s="47" customFormat="1" x14ac:dyDescent="0.25">
      <c r="A19" s="46" t="s">
        <v>27</v>
      </c>
      <c r="B19" s="22">
        <f>B18*$B$9</f>
        <v>705.55000000000007</v>
      </c>
      <c r="C19" s="22">
        <f t="shared" ref="C19:AG19" si="3">C18*$B$9</f>
        <v>571.65000000000009</v>
      </c>
      <c r="D19" s="22">
        <f t="shared" si="3"/>
        <v>257.5</v>
      </c>
      <c r="E19" s="22">
        <f t="shared" si="3"/>
        <v>334.75</v>
      </c>
      <c r="F19" s="22">
        <f t="shared" si="3"/>
        <v>473.8</v>
      </c>
      <c r="G19" s="22">
        <f t="shared" si="3"/>
        <v>0</v>
      </c>
      <c r="H19" s="22">
        <f t="shared" si="3"/>
        <v>628.30000000000007</v>
      </c>
      <c r="I19" s="22">
        <f t="shared" si="3"/>
        <v>77.25</v>
      </c>
      <c r="J19" s="22">
        <f t="shared" si="3"/>
        <v>206</v>
      </c>
      <c r="K19" s="22">
        <f t="shared" si="3"/>
        <v>272.95000000000005</v>
      </c>
      <c r="L19" s="22">
        <f t="shared" si="3"/>
        <v>164.8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3692.5500000000011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137</v>
      </c>
      <c r="C22" s="20">
        <f t="shared" ref="C22:AG23" si="5">+C16+C18+C20</f>
        <v>111</v>
      </c>
      <c r="D22" s="20">
        <f t="shared" si="5"/>
        <v>50</v>
      </c>
      <c r="E22" s="20">
        <f t="shared" si="5"/>
        <v>65</v>
      </c>
      <c r="F22" s="20">
        <f t="shared" si="5"/>
        <v>92</v>
      </c>
      <c r="G22" s="20">
        <f t="shared" si="5"/>
        <v>168</v>
      </c>
      <c r="H22" s="20">
        <f t="shared" si="5"/>
        <v>140</v>
      </c>
      <c r="I22" s="20">
        <f t="shared" si="5"/>
        <v>195</v>
      </c>
      <c r="J22" s="20">
        <f t="shared" si="5"/>
        <v>254</v>
      </c>
      <c r="K22" s="20">
        <f t="shared" si="5"/>
        <v>165</v>
      </c>
      <c r="L22" s="20">
        <f t="shared" si="5"/>
        <v>171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1548</v>
      </c>
    </row>
    <row r="23" spans="1:36" s="47" customFormat="1" x14ac:dyDescent="0.25">
      <c r="A23" s="48" t="s">
        <v>26</v>
      </c>
      <c r="B23" s="19">
        <f>+B17+B19+B21</f>
        <v>705.55000000000007</v>
      </c>
      <c r="C23" s="19">
        <f t="shared" si="5"/>
        <v>571.65000000000009</v>
      </c>
      <c r="D23" s="19">
        <f t="shared" si="5"/>
        <v>257.5</v>
      </c>
      <c r="E23" s="19">
        <f t="shared" si="5"/>
        <v>334.75</v>
      </c>
      <c r="F23" s="19">
        <f t="shared" si="5"/>
        <v>473.8</v>
      </c>
      <c r="G23" s="19">
        <f t="shared" si="5"/>
        <v>866.88</v>
      </c>
      <c r="H23" s="19">
        <f t="shared" si="5"/>
        <v>721.18000000000006</v>
      </c>
      <c r="I23" s="19">
        <f t="shared" si="5"/>
        <v>1006.0500000000001</v>
      </c>
      <c r="J23" s="19">
        <f t="shared" si="5"/>
        <v>1310.24</v>
      </c>
      <c r="K23" s="19">
        <f t="shared" si="5"/>
        <v>850.87000000000012</v>
      </c>
      <c r="L23" s="19">
        <f t="shared" si="5"/>
        <v>882.04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7980.51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20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103.2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103.2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20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103.2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103.2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>
        <v>13.26</v>
      </c>
      <c r="F42" s="38"/>
      <c r="G42" s="38"/>
      <c r="H42" s="38"/>
      <c r="I42" s="38"/>
      <c r="J42" s="38"/>
      <c r="K42" s="38">
        <v>9.16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22.42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68.289000000000001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47.174000000000007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115.46300000000001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13.26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9.16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22.42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68.289000000000001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47.174000000000007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115.46300000000001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957.03</v>
      </c>
      <c r="C49" s="44">
        <v>667.34</v>
      </c>
      <c r="D49" s="44">
        <v>947.1</v>
      </c>
      <c r="E49" s="44">
        <v>483.93</v>
      </c>
      <c r="F49" s="44">
        <v>443.82</v>
      </c>
      <c r="G49" s="44">
        <v>28.93</v>
      </c>
      <c r="H49" s="44">
        <v>704.79</v>
      </c>
      <c r="I49" s="44">
        <v>1732.61</v>
      </c>
      <c r="J49" s="44"/>
      <c r="K49" s="44">
        <v>674.34</v>
      </c>
      <c r="L49" s="44">
        <v>530.88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7170.7699999999995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18.989999999999998</v>
      </c>
      <c r="D52" s="44"/>
      <c r="E52" s="44"/>
      <c r="F52" s="44"/>
      <c r="G52" s="44">
        <v>904.17</v>
      </c>
      <c r="H52" s="44">
        <v>720.98</v>
      </c>
      <c r="I52" s="44"/>
      <c r="J52" s="44">
        <v>1605.63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3249.77</v>
      </c>
    </row>
    <row r="53" spans="1:34" x14ac:dyDescent="0.25">
      <c r="A53" s="17" t="s">
        <v>18</v>
      </c>
      <c r="B53" s="44">
        <v>192.28</v>
      </c>
      <c r="C53" s="44">
        <v>133.33000000000001</v>
      </c>
      <c r="D53" s="44">
        <v>130.08000000000001</v>
      </c>
      <c r="E53" s="44"/>
      <c r="F53" s="44">
        <v>160.91</v>
      </c>
      <c r="G53" s="44">
        <v>164.97</v>
      </c>
      <c r="H53" s="44">
        <v>271.14</v>
      </c>
      <c r="I53" s="44">
        <v>327.45</v>
      </c>
      <c r="J53" s="44">
        <v>282.70999999999998</v>
      </c>
      <c r="K53" s="44"/>
      <c r="L53" s="44">
        <v>310.85000000000002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1973.7200000000003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64.540000000000006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64.540000000000006</v>
      </c>
    </row>
    <row r="55" spans="1:34" x14ac:dyDescent="0.25">
      <c r="A55" s="17" t="s">
        <v>52</v>
      </c>
      <c r="B55" s="44">
        <v>0</v>
      </c>
      <c r="C55" s="44">
        <v>65.83</v>
      </c>
      <c r="D55" s="44">
        <v>32.74</v>
      </c>
      <c r="E55" s="44">
        <v>0</v>
      </c>
      <c r="F55" s="44">
        <v>35</v>
      </c>
      <c r="G55" s="44">
        <v>23.81</v>
      </c>
      <c r="H55" s="44">
        <v>12.13</v>
      </c>
      <c r="I55" s="44"/>
      <c r="J55" s="44"/>
      <c r="K55" s="44"/>
      <c r="L55" s="44">
        <v>9.6199999999999992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179.13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>
        <v>73.48</v>
      </c>
      <c r="H58" s="44">
        <v>96.41</v>
      </c>
      <c r="I58" s="44"/>
      <c r="J58" s="44">
        <v>44.49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214.38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1900.36</v>
      </c>
      <c r="C64" s="53">
        <f t="shared" ref="C64:AG64" si="21">+C15+C23+C31+C39+C47+C48+C49+C50+C51+C52+C53+C54+C55+C56+C57+C58+C59+C60+C61+C62+C63</f>
        <v>1527.14</v>
      </c>
      <c r="D64" s="53">
        <f t="shared" si="21"/>
        <v>1387.9199999999998</v>
      </c>
      <c r="E64" s="53">
        <f t="shared" si="21"/>
        <v>1015.9690000000001</v>
      </c>
      <c r="F64" s="53">
        <f t="shared" si="21"/>
        <v>1153.03</v>
      </c>
      <c r="G64" s="53">
        <f t="shared" si="21"/>
        <v>2062.2399999999998</v>
      </c>
      <c r="H64" s="53">
        <f t="shared" si="21"/>
        <v>2725.6299999999997</v>
      </c>
      <c r="I64" s="53">
        <f t="shared" si="21"/>
        <v>3189.1099999999997</v>
      </c>
      <c r="J64" s="53">
        <f t="shared" si="21"/>
        <v>3394.0699999999997</v>
      </c>
      <c r="K64" s="53">
        <f t="shared" si="21"/>
        <v>1740.1240000000003</v>
      </c>
      <c r="L64" s="53">
        <f t="shared" si="21"/>
        <v>1813.3899999999999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21908.982999999997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1889.13</v>
      </c>
      <c r="C67" s="57">
        <f t="shared" ref="C67:L67" si="23">C12</f>
        <v>1522.87</v>
      </c>
      <c r="D67" s="57">
        <f t="shared" si="23"/>
        <v>1387.31</v>
      </c>
      <c r="E67" s="57">
        <f t="shared" si="23"/>
        <v>1006.92</v>
      </c>
      <c r="F67" s="57">
        <f t="shared" si="23"/>
        <v>1148.6400000000001</v>
      </c>
      <c r="G67" s="57">
        <f t="shared" si="23"/>
        <v>2057.8200000000002</v>
      </c>
      <c r="H67" s="57">
        <f t="shared" si="23"/>
        <v>2724.43</v>
      </c>
      <c r="I67" s="57">
        <f t="shared" si="23"/>
        <v>3185.64</v>
      </c>
      <c r="J67" s="57">
        <f t="shared" si="23"/>
        <v>3387.49</v>
      </c>
      <c r="K67" s="57">
        <f t="shared" si="23"/>
        <v>1732.67</v>
      </c>
      <c r="L67" s="57">
        <f t="shared" si="23"/>
        <v>1762.24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21805.16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1889.13</v>
      </c>
      <c r="C69" s="59">
        <f t="shared" ref="C69:AG69" si="25">+C67+C68</f>
        <v>1522.87</v>
      </c>
      <c r="D69" s="59">
        <f t="shared" si="25"/>
        <v>1387.31</v>
      </c>
      <c r="E69" s="59">
        <f t="shared" si="25"/>
        <v>1006.92</v>
      </c>
      <c r="F69" s="59">
        <f t="shared" si="25"/>
        <v>1148.6400000000001</v>
      </c>
      <c r="G69" s="59">
        <f t="shared" si="25"/>
        <v>2057.8200000000002</v>
      </c>
      <c r="H69" s="59">
        <f t="shared" si="25"/>
        <v>2724.43</v>
      </c>
      <c r="I69" s="59">
        <f t="shared" si="25"/>
        <v>3185.64</v>
      </c>
      <c r="J69" s="59">
        <f t="shared" si="25"/>
        <v>3387.49</v>
      </c>
      <c r="K69" s="59">
        <f t="shared" si="25"/>
        <v>1732.67</v>
      </c>
      <c r="L69" s="59">
        <f t="shared" si="25"/>
        <v>1762.24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21805.16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11.229999999999791</v>
      </c>
      <c r="C70" s="57">
        <f t="shared" si="26"/>
        <v>4.2700000000002092</v>
      </c>
      <c r="D70" s="57">
        <f t="shared" si="26"/>
        <v>0.60999999999989996</v>
      </c>
      <c r="E70" s="57">
        <f t="shared" si="26"/>
        <v>9.0490000000000919</v>
      </c>
      <c r="F70" s="57">
        <f t="shared" si="26"/>
        <v>4.3899999999998727</v>
      </c>
      <c r="G70" s="57">
        <f t="shared" si="26"/>
        <v>4.419999999999618</v>
      </c>
      <c r="H70" s="57">
        <f t="shared" si="26"/>
        <v>1.1999999999998181</v>
      </c>
      <c r="I70" s="57">
        <f t="shared" si="26"/>
        <v>3.4699999999997999</v>
      </c>
      <c r="J70" s="57">
        <f t="shared" si="26"/>
        <v>6.5799999999999272</v>
      </c>
      <c r="K70" s="57">
        <f t="shared" si="26"/>
        <v>7.4540000000001783</v>
      </c>
      <c r="L70" s="57">
        <f t="shared" si="26"/>
        <v>51.149999999999864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103.82299999999907</v>
      </c>
    </row>
    <row r="71" spans="1:34" ht="112.5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 t="s">
        <v>126</v>
      </c>
      <c r="K71" s="14" t="s">
        <v>127</v>
      </c>
      <c r="L71" s="14" t="s">
        <v>128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11" activePane="bottomRight" state="frozen"/>
      <selection pane="topRight" activeCell="B1" sqref="B1"/>
      <selection pane="bottomLeft" activeCell="A5" sqref="A5"/>
      <selection pane="bottomRight" activeCell="AJ36" sqref="AJ3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 t="s">
        <v>56</v>
      </c>
      <c r="E11" s="5" t="s">
        <v>58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2024.82</v>
      </c>
      <c r="C12" s="26">
        <v>2126.09</v>
      </c>
      <c r="D12" s="26">
        <v>3209.77</v>
      </c>
      <c r="E12" s="26">
        <v>44.77</v>
      </c>
      <c r="F12" s="26">
        <v>5.15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7410.6</v>
      </c>
      <c r="AI12" s="26">
        <v>7286.63</v>
      </c>
      <c r="AJ12" s="69">
        <f>+AI12-AH12</f>
        <v>-123.97000000000025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240.2</v>
      </c>
      <c r="C15" s="23">
        <v>148</v>
      </c>
      <c r="D15" s="23">
        <v>110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498.2</v>
      </c>
    </row>
    <row r="16" spans="1:36" s="32" customFormat="1" x14ac:dyDescent="0.25">
      <c r="A16" s="30" t="s">
        <v>20</v>
      </c>
      <c r="B16" s="31">
        <v>193</v>
      </c>
      <c r="C16" s="31"/>
      <c r="D16" s="31">
        <v>107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300</v>
      </c>
      <c r="AJ16" s="70"/>
    </row>
    <row r="17" spans="1:36" s="47" customFormat="1" x14ac:dyDescent="0.25">
      <c r="A17" s="46" t="s">
        <v>27</v>
      </c>
      <c r="B17" s="22">
        <f>B16*$B$8</f>
        <v>995.88</v>
      </c>
      <c r="C17" s="22">
        <f>C16*$B$8</f>
        <v>0</v>
      </c>
      <c r="D17" s="22">
        <f t="shared" ref="D17:AG17" si="2">D16*$B$8</f>
        <v>552.12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1548</v>
      </c>
    </row>
    <row r="18" spans="1:36" s="32" customFormat="1" x14ac:dyDescent="0.25">
      <c r="A18" s="30" t="s">
        <v>23</v>
      </c>
      <c r="B18" s="33">
        <v>11</v>
      </c>
      <c r="C18" s="33">
        <v>255</v>
      </c>
      <c r="D18" s="33">
        <v>270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536</v>
      </c>
      <c r="AJ18" s="70"/>
    </row>
    <row r="19" spans="1:36" s="47" customFormat="1" x14ac:dyDescent="0.25">
      <c r="A19" s="46" t="s">
        <v>27</v>
      </c>
      <c r="B19" s="22">
        <f>B18*$B$9</f>
        <v>56.650000000000006</v>
      </c>
      <c r="C19" s="22">
        <f t="shared" ref="C19:AG19" si="3">C18*$B$9</f>
        <v>1313.25</v>
      </c>
      <c r="D19" s="22">
        <f t="shared" si="3"/>
        <v>1390.5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2760.4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204</v>
      </c>
      <c r="C22" s="20">
        <f t="shared" ref="C22:AG23" si="5">+C16+C18+C20</f>
        <v>255</v>
      </c>
      <c r="D22" s="20">
        <f t="shared" si="5"/>
        <v>377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836</v>
      </c>
    </row>
    <row r="23" spans="1:36" s="47" customFormat="1" x14ac:dyDescent="0.25">
      <c r="A23" s="48" t="s">
        <v>26</v>
      </c>
      <c r="B23" s="19">
        <f>+B17+B19+B21</f>
        <v>1052.53</v>
      </c>
      <c r="C23" s="19">
        <f t="shared" si="5"/>
        <v>1313.25</v>
      </c>
      <c r="D23" s="19">
        <f t="shared" si="5"/>
        <v>1942.62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4308.3999999999996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20.079999999999998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20.079999999999998</v>
      </c>
    </row>
    <row r="43" spans="1:34" s="47" customFormat="1" x14ac:dyDescent="0.25">
      <c r="A43" s="46" t="s">
        <v>44</v>
      </c>
      <c r="B43" s="22">
        <f>B42*$B$9</f>
        <v>103.41199999999999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103.41199999999999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20.079999999999998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20.079999999999998</v>
      </c>
    </row>
    <row r="47" spans="1:34" s="47" customFormat="1" x14ac:dyDescent="0.25">
      <c r="A47" s="48" t="s">
        <v>48</v>
      </c>
      <c r="B47" s="19">
        <f>+B41+B43+B45</f>
        <v>103.41199999999999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103.41199999999999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558.04999999999995</v>
      </c>
      <c r="C49" s="44">
        <v>518.22</v>
      </c>
      <c r="D49" s="44">
        <v>986.35</v>
      </c>
      <c r="E49" s="44">
        <v>44.77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2107.39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71.73</v>
      </c>
      <c r="C53" s="44">
        <v>103.64</v>
      </c>
      <c r="D53" s="44">
        <v>145.30000000000001</v>
      </c>
      <c r="E53" s="44"/>
      <c r="F53" s="44">
        <v>5.15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325.82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45</v>
      </c>
      <c r="D55" s="44">
        <v>28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2025.922</v>
      </c>
      <c r="C64" s="53">
        <f t="shared" ref="C64:AG64" si="21">+C15+C23+C31+C39+C47+C48+C49+C50+C51+C52+C53+C54+C55+C56+C57+C58+C59+C60+C61+C62+C63</f>
        <v>2128.11</v>
      </c>
      <c r="D64" s="53">
        <f t="shared" si="21"/>
        <v>3212.27</v>
      </c>
      <c r="E64" s="53">
        <f t="shared" si="21"/>
        <v>44.77</v>
      </c>
      <c r="F64" s="53">
        <f t="shared" si="21"/>
        <v>5.15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7416.2219999999998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1 D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2024.82</v>
      </c>
      <c r="C67" s="57">
        <f t="shared" ref="C67:L67" si="23">C12</f>
        <v>2126.09</v>
      </c>
      <c r="D67" s="57">
        <f t="shared" si="23"/>
        <v>3209.77</v>
      </c>
      <c r="E67" s="57">
        <f t="shared" si="23"/>
        <v>44.77</v>
      </c>
      <c r="F67" s="57">
        <f t="shared" si="23"/>
        <v>5.15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7410.6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2024.82</v>
      </c>
      <c r="C69" s="59">
        <f t="shared" ref="C69:AG69" si="25">+C67+C68</f>
        <v>2126.09</v>
      </c>
      <c r="D69" s="59">
        <f t="shared" si="25"/>
        <v>3209.77</v>
      </c>
      <c r="E69" s="59">
        <f t="shared" si="25"/>
        <v>44.77</v>
      </c>
      <c r="F69" s="59">
        <f t="shared" si="25"/>
        <v>5.15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7410.6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1.1020000000000891</v>
      </c>
      <c r="C70" s="57">
        <f t="shared" si="26"/>
        <v>2.0199999999999818</v>
      </c>
      <c r="D70" s="57">
        <f t="shared" si="26"/>
        <v>2.5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5.6220000000000709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I12" activePane="bottomRight" state="frozen"/>
      <selection pane="topRight" activeCell="B1" sqref="B1"/>
      <selection pane="bottomLeft" activeCell="A5" sqref="A5"/>
      <selection pane="bottomRight" activeCell="AJ33" sqref="AJ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3706.61</v>
      </c>
      <c r="C12" s="26">
        <v>3139.25</v>
      </c>
      <c r="D12" s="26">
        <v>1160.03</v>
      </c>
      <c r="E12" s="26">
        <v>1457.73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9463.6200000000008</v>
      </c>
      <c r="AI12" s="26">
        <v>9390</v>
      </c>
      <c r="AJ12" s="69">
        <f>+AI12-AH12</f>
        <v>-73.6200000000008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561.5</v>
      </c>
      <c r="C15" s="23">
        <v>169</v>
      </c>
      <c r="D15" s="23">
        <v>188</v>
      </c>
      <c r="E15" s="23">
        <v>433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1351.5</v>
      </c>
    </row>
    <row r="16" spans="1:36" s="32" customFormat="1" x14ac:dyDescent="0.25">
      <c r="A16" s="30" t="s">
        <v>20</v>
      </c>
      <c r="B16" s="31">
        <v>41</v>
      </c>
      <c r="C16" s="31">
        <v>61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102</v>
      </c>
      <c r="AJ16" s="70"/>
    </row>
    <row r="17" spans="1:36" s="47" customFormat="1" x14ac:dyDescent="0.25">
      <c r="A17" s="46" t="s">
        <v>27</v>
      </c>
      <c r="B17" s="22">
        <f>B16*$B$8</f>
        <v>211.56</v>
      </c>
      <c r="C17" s="22">
        <f>C16*$B$8</f>
        <v>314.76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526.31999999999994</v>
      </c>
    </row>
    <row r="18" spans="1:36" s="32" customFormat="1" x14ac:dyDescent="0.25">
      <c r="A18" s="30" t="s">
        <v>23</v>
      </c>
      <c r="B18" s="33">
        <v>222</v>
      </c>
      <c r="C18" s="33">
        <v>178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400</v>
      </c>
      <c r="AJ18" s="70"/>
    </row>
    <row r="19" spans="1:36" s="47" customFormat="1" x14ac:dyDescent="0.25">
      <c r="A19" s="46" t="s">
        <v>27</v>
      </c>
      <c r="B19" s="22">
        <f>B18*$B$9</f>
        <v>1143.3000000000002</v>
      </c>
      <c r="C19" s="22">
        <f t="shared" ref="C19:AG19" si="3">C18*$B$9</f>
        <v>916.7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2060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263</v>
      </c>
      <c r="C22" s="20">
        <f t="shared" ref="C22:AG23" si="5">+C16+C18+C20</f>
        <v>239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502</v>
      </c>
    </row>
    <row r="23" spans="1:36" s="47" customFormat="1" x14ac:dyDescent="0.25">
      <c r="A23" s="48" t="s">
        <v>26</v>
      </c>
      <c r="B23" s="19">
        <f>+B17+B19+B21</f>
        <v>1354.8600000000001</v>
      </c>
      <c r="C23" s="19">
        <f t="shared" si="5"/>
        <v>1231.46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2586.3200000000002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10.61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10.61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54.641500000000001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54.641500000000001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10.61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10.61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54.641500000000001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54.641500000000001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53.26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53.26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274.28899999999999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274.28899999999999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53.26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53.26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274.28899999999999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274.28899999999999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1267.83</v>
      </c>
      <c r="C49" s="44">
        <v>954.32</v>
      </c>
      <c r="D49" s="44">
        <v>794.89</v>
      </c>
      <c r="E49" s="44">
        <v>622.35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3639.39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521.16</v>
      </c>
      <c r="C53" s="44">
        <v>455.93</v>
      </c>
      <c r="D53" s="44">
        <v>172.89</v>
      </c>
      <c r="E53" s="44">
        <v>377.86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1527.8400000000001</v>
      </c>
    </row>
    <row r="54" spans="1:34" x14ac:dyDescent="0.25">
      <c r="A54" s="17" t="s">
        <v>114</v>
      </c>
      <c r="B54" s="44"/>
      <c r="C54" s="44"/>
      <c r="D54" s="44">
        <v>5.15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5.15</v>
      </c>
    </row>
    <row r="55" spans="1:34" x14ac:dyDescent="0.25">
      <c r="A55" s="17" t="s">
        <v>52</v>
      </c>
      <c r="B55" s="44"/>
      <c r="C55" s="44"/>
      <c r="D55" s="44"/>
      <c r="E55" s="44">
        <v>24.24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24.24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3705.35</v>
      </c>
      <c r="C64" s="53">
        <f t="shared" ref="C64:AG64" si="21">+C15+C23+C31+C39+C47+C48+C49+C50+C51+C52+C53+C54+C55+C56+C57+C58+C59+C60+C61+C62+C63</f>
        <v>3139.6405</v>
      </c>
      <c r="D64" s="53">
        <f t="shared" si="21"/>
        <v>1160.93</v>
      </c>
      <c r="E64" s="53">
        <f t="shared" si="21"/>
        <v>1457.45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9463.3705000000009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3706.61</v>
      </c>
      <c r="C67" s="57">
        <f t="shared" ref="C67:L67" si="23">C12</f>
        <v>3139.25</v>
      </c>
      <c r="D67" s="57">
        <f t="shared" si="23"/>
        <v>1160.03</v>
      </c>
      <c r="E67" s="57">
        <f t="shared" si="23"/>
        <v>1457.73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9463.6200000000008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3706.61</v>
      </c>
      <c r="C69" s="59">
        <f t="shared" ref="C69:AG69" si="25">+C67+C68</f>
        <v>3139.25</v>
      </c>
      <c r="D69" s="59">
        <f t="shared" si="25"/>
        <v>1160.03</v>
      </c>
      <c r="E69" s="59">
        <f t="shared" si="25"/>
        <v>1457.73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9463.6200000000008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-1.2600000000002183</v>
      </c>
      <c r="C70" s="57">
        <f t="shared" si="26"/>
        <v>0.39049999999997453</v>
      </c>
      <c r="D70" s="57">
        <f t="shared" si="26"/>
        <v>0.90000000000009095</v>
      </c>
      <c r="E70" s="57">
        <f t="shared" si="26"/>
        <v>-0.27999999999997272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-0.24950000000012551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11" activePane="bottomRight" state="frozen"/>
      <selection pane="topRight" activeCell="B1" sqref="B1"/>
      <selection pane="bottomLeft" activeCell="A5" sqref="A5"/>
      <selection pane="bottomRight" activeCell="AJ28" sqref="AJ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642.84</v>
      </c>
      <c r="C12" s="26">
        <v>952.04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1594.88</v>
      </c>
      <c r="AI12" s="26">
        <v>1577.96</v>
      </c>
      <c r="AJ12" s="69">
        <f>+AI12-AH12</f>
        <v>-16.920000000000073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38</v>
      </c>
      <c r="C15" s="23">
        <v>71.7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109.7</v>
      </c>
    </row>
    <row r="16" spans="1:36" s="32" customFormat="1" x14ac:dyDescent="0.25">
      <c r="A16" s="30" t="s">
        <v>20</v>
      </c>
      <c r="B16" s="31"/>
      <c r="C16" s="31">
        <v>71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366.36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366.36</v>
      </c>
    </row>
    <row r="18" spans="1:36" s="32" customFormat="1" x14ac:dyDescent="0.25">
      <c r="A18" s="30" t="s">
        <v>23</v>
      </c>
      <c r="B18" s="33">
        <v>7</v>
      </c>
      <c r="C18" s="33">
        <v>36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43</v>
      </c>
      <c r="AJ18" s="70"/>
    </row>
    <row r="19" spans="1:36" s="47" customFormat="1" x14ac:dyDescent="0.25">
      <c r="A19" s="46" t="s">
        <v>27</v>
      </c>
      <c r="B19" s="22">
        <f>B18*$B$9</f>
        <v>36.050000000000004</v>
      </c>
      <c r="C19" s="22">
        <f t="shared" ref="C19:AG19" si="3">C18*$B$9</f>
        <v>185.4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221.45000000000002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</v>
      </c>
      <c r="C22" s="20">
        <f t="shared" ref="C22:AG23" si="5">+C16+C18+C20</f>
        <v>107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114</v>
      </c>
    </row>
    <row r="23" spans="1:36" s="47" customFormat="1" x14ac:dyDescent="0.25">
      <c r="A23" s="48" t="s">
        <v>26</v>
      </c>
      <c r="B23" s="19">
        <f>+B17+B19+B21</f>
        <v>36.050000000000004</v>
      </c>
      <c r="C23" s="19">
        <f t="shared" si="5"/>
        <v>551.76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587.80999999999995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12.99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12.99</v>
      </c>
    </row>
    <row r="35" spans="1:34" s="47" customFormat="1" x14ac:dyDescent="0.25">
      <c r="A35" s="46" t="s">
        <v>35</v>
      </c>
      <c r="B35" s="22">
        <f>B34*$B$9</f>
        <v>66.898500000000013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66.898500000000013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12.99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12.99</v>
      </c>
    </row>
    <row r="39" spans="1:34" s="47" customFormat="1" x14ac:dyDescent="0.25">
      <c r="A39" s="48" t="s">
        <v>42</v>
      </c>
      <c r="B39" s="19">
        <f>+B33+B35+B37</f>
        <v>66.898500000000013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66.898500000000013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450.64</v>
      </c>
      <c r="C49" s="44">
        <v>245.03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695.67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</v>
      </c>
      <c r="C53" s="44">
        <v>84.37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96.37</v>
      </c>
    </row>
    <row r="54" spans="1:34" x14ac:dyDescent="0.25">
      <c r="A54" s="17" t="s">
        <v>114</v>
      </c>
      <c r="B54" s="44">
        <v>38.479999999999997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38.479999999999997</v>
      </c>
    </row>
    <row r="55" spans="1:34" x14ac:dyDescent="0.25">
      <c r="A55" s="17" t="s">
        <v>52</v>
      </c>
      <c r="B55" s="44">
        <v>12.15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654.21850000000006</v>
      </c>
      <c r="C64" s="53">
        <f t="shared" ref="C64:AG64" si="21">+C15+C23+C31+C39+C47+C48+C49+C50+C51+C52+C53+C54+C55+C56+C57+C58+C59+C60+C61+C62+C63</f>
        <v>952.86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1607.0785000000001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642.84</v>
      </c>
      <c r="C67" s="57">
        <f t="shared" ref="C67:L67" si="23">C12</f>
        <v>952.04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1594.88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654.84</v>
      </c>
      <c r="C69" s="59">
        <f t="shared" ref="C69:AG69" si="25">+C67+C68</f>
        <v>952.04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1606.88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-0.62149999999996908</v>
      </c>
      <c r="C70" s="57">
        <f t="shared" si="26"/>
        <v>0.82000000000005002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0.19850000000008095</v>
      </c>
    </row>
    <row r="71" spans="1:34" ht="102.75" customHeight="1" x14ac:dyDescent="0.25">
      <c r="A71" s="77" t="s">
        <v>96</v>
      </c>
      <c r="B71" s="14" t="s">
        <v>129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C71" sqref="C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271.67</v>
      </c>
      <c r="C12" s="26">
        <v>849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1120.67</v>
      </c>
      <c r="AI12" s="26"/>
      <c r="AJ12" s="69">
        <f>+AI12-AH12</f>
        <v>-1120.67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12.5</v>
      </c>
      <c r="C15" s="23">
        <v>65.5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</v>
      </c>
    </row>
    <row r="16" spans="1:36" s="32" customFormat="1" x14ac:dyDescent="0.25">
      <c r="A16" s="30" t="s">
        <v>20</v>
      </c>
      <c r="B16" s="31"/>
      <c r="C16" s="31">
        <v>65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65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335.40000000000003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335.40000000000003</v>
      </c>
    </row>
    <row r="18" spans="1:36" s="32" customFormat="1" x14ac:dyDescent="0.25">
      <c r="A18" s="30" t="s">
        <v>23</v>
      </c>
      <c r="B18" s="33">
        <v>24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</v>
      </c>
      <c r="AJ18" s="70"/>
    </row>
    <row r="19" spans="1:36" s="47" customFormat="1" x14ac:dyDescent="0.25">
      <c r="A19" s="46" t="s">
        <v>27</v>
      </c>
      <c r="B19" s="22">
        <f>B18*$B$9</f>
        <v>123.60000000000001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123.60000000000001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</v>
      </c>
      <c r="C22" s="20">
        <f t="shared" ref="C22:AG23" si="5">+C16+C18+C20</f>
        <v>65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</v>
      </c>
    </row>
    <row r="23" spans="1:36" s="47" customFormat="1" x14ac:dyDescent="0.25">
      <c r="A23" s="48" t="s">
        <v>26</v>
      </c>
      <c r="B23" s="19">
        <f>+B17+B19+B21</f>
        <v>123.60000000000001</v>
      </c>
      <c r="C23" s="19">
        <f t="shared" si="5"/>
        <v>335.40000000000003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459.00000000000006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17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17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87.550000000000011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87.550000000000011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87.550000000000011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87.550000000000011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6.81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6.81</v>
      </c>
    </row>
    <row r="43" spans="1:34" s="47" customFormat="1" x14ac:dyDescent="0.25">
      <c r="A43" s="46" t="s">
        <v>44</v>
      </c>
      <c r="B43" s="22">
        <f>B42*$B$9</f>
        <v>35.0715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35.0715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6.81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6.81</v>
      </c>
    </row>
    <row r="47" spans="1:34" s="47" customFormat="1" x14ac:dyDescent="0.25">
      <c r="A47" s="48" t="s">
        <v>48</v>
      </c>
      <c r="B47" s="19">
        <f>+B41+B43+B45</f>
        <v>35.0715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35.0715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101.19</v>
      </c>
      <c r="C49" s="44">
        <v>326.54000000000002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427.73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30.67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30.67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272.36150000000004</v>
      </c>
      <c r="C64" s="53">
        <f t="shared" ref="C64:AG64" si="21">+C15+C23+C31+C39+C47+C48+C49+C50+C51+C52+C53+C54+C55+C56+C57+C58+C59+C60+C61+C62+C63</f>
        <v>845.66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1118.0215000000001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271.67</v>
      </c>
      <c r="C67" s="57">
        <f t="shared" ref="C67:L67" si="23">C12</f>
        <v>849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1120.67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271.67</v>
      </c>
      <c r="C69" s="59">
        <f t="shared" ref="C69:AG69" si="25">+C67+C68</f>
        <v>849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1120.67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0.6915000000000191</v>
      </c>
      <c r="C70" s="57">
        <f t="shared" si="26"/>
        <v>-3.3400000000000318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-2.6485000000000127</v>
      </c>
    </row>
    <row r="71" spans="1:34" ht="96" customHeight="1" x14ac:dyDescent="0.25">
      <c r="A71" s="77" t="s">
        <v>96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5.15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1236.72</v>
      </c>
      <c r="C12" s="26">
        <v>3612.4</v>
      </c>
      <c r="D12" s="26">
        <v>2222.9299999999998</v>
      </c>
      <c r="E12" s="26">
        <v>463.05</v>
      </c>
      <c r="F12" s="26">
        <v>4725.1400000000003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12260.24</v>
      </c>
      <c r="AI12" s="26">
        <v>12105.77</v>
      </c>
      <c r="AJ12" s="69">
        <f>+AI12-AH12</f>
        <v>-154.46999999999935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20.5</v>
      </c>
      <c r="C15" s="23">
        <v>147.5</v>
      </c>
      <c r="D15" s="23">
        <v>104</v>
      </c>
      <c r="E15" s="23">
        <v>10</v>
      </c>
      <c r="F15" s="23">
        <v>584.5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866.5</v>
      </c>
    </row>
    <row r="16" spans="1:36" s="32" customFormat="1" x14ac:dyDescent="0.25">
      <c r="A16" s="30" t="s">
        <v>20</v>
      </c>
      <c r="B16" s="31"/>
      <c r="C16" s="31">
        <v>258</v>
      </c>
      <c r="D16" s="31">
        <v>9</v>
      </c>
      <c r="E16" s="31">
        <v>35</v>
      </c>
      <c r="F16" s="31">
        <v>427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1331.28</v>
      </c>
      <c r="D17" s="22">
        <f t="shared" ref="D17:AG17" si="2">D16*$B$8</f>
        <v>46.44</v>
      </c>
      <c r="E17" s="22">
        <f t="shared" si="2"/>
        <v>180.6</v>
      </c>
      <c r="F17" s="22">
        <f t="shared" si="2"/>
        <v>2203.3200000000002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3761.6400000000003</v>
      </c>
    </row>
    <row r="18" spans="1:36" s="32" customFormat="1" x14ac:dyDescent="0.25">
      <c r="A18" s="30" t="s">
        <v>23</v>
      </c>
      <c r="B18" s="33">
        <v>58</v>
      </c>
      <c r="C18" s="33">
        <v>32</v>
      </c>
      <c r="D18" s="33">
        <v>116</v>
      </c>
      <c r="E18" s="33">
        <v>0</v>
      </c>
      <c r="F18" s="33">
        <v>64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270</v>
      </c>
      <c r="AJ18" s="70"/>
    </row>
    <row r="19" spans="1:36" s="47" customFormat="1" x14ac:dyDescent="0.25">
      <c r="A19" s="46" t="s">
        <v>27</v>
      </c>
      <c r="B19" s="22">
        <f>B18*$B$9</f>
        <v>298.70000000000005</v>
      </c>
      <c r="C19" s="22">
        <f t="shared" ref="C19:AG19" si="3">C18*$B$9</f>
        <v>164.8</v>
      </c>
      <c r="D19" s="22">
        <f t="shared" si="3"/>
        <v>597.40000000000009</v>
      </c>
      <c r="E19" s="22">
        <f t="shared" si="3"/>
        <v>0</v>
      </c>
      <c r="F19" s="22">
        <f t="shared" si="3"/>
        <v>329.6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1390.5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</v>
      </c>
      <c r="C22" s="20">
        <f t="shared" ref="C22:AG23" si="5">+C16+C18+C20</f>
        <v>290</v>
      </c>
      <c r="D22" s="20">
        <f t="shared" si="5"/>
        <v>125</v>
      </c>
      <c r="E22" s="20">
        <f t="shared" si="5"/>
        <v>35</v>
      </c>
      <c r="F22" s="20">
        <f t="shared" si="5"/>
        <v>491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999</v>
      </c>
    </row>
    <row r="23" spans="1:36" s="47" customFormat="1" x14ac:dyDescent="0.25">
      <c r="A23" s="48" t="s">
        <v>26</v>
      </c>
      <c r="B23" s="19">
        <f>+B17+B19+B21</f>
        <v>298.70000000000005</v>
      </c>
      <c r="C23" s="19">
        <f t="shared" si="5"/>
        <v>1496.08</v>
      </c>
      <c r="D23" s="19">
        <f t="shared" si="5"/>
        <v>643.84000000000015</v>
      </c>
      <c r="E23" s="19">
        <f t="shared" si="5"/>
        <v>180.6</v>
      </c>
      <c r="F23" s="19">
        <f t="shared" si="5"/>
        <v>2532.92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5152.1399999999994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0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>
        <v>90.12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90.12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464.11800000000005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464.11800000000005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90.12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90.12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464.11800000000005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464.11800000000005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740.96</v>
      </c>
      <c r="C49" s="44">
        <v>1552.18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2293.1400000000003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1247.6199999999999</v>
      </c>
      <c r="E52" s="44">
        <v>273.77999999999997</v>
      </c>
      <c r="F52" s="44">
        <v>1122.53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2643.93</v>
      </c>
    </row>
    <row r="53" spans="1:34" x14ac:dyDescent="0.25">
      <c r="A53" s="17" t="s">
        <v>18</v>
      </c>
      <c r="B53" s="44">
        <v>175.41</v>
      </c>
      <c r="C53" s="44">
        <v>341.83</v>
      </c>
      <c r="D53" s="44">
        <v>227.3</v>
      </c>
      <c r="E53" s="44"/>
      <c r="F53" s="44">
        <v>18.489999999999998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763.03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81.05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1235.5700000000002</v>
      </c>
      <c r="C64" s="53">
        <f t="shared" ref="C64:AG64" si="21">+C15+C23+C31+C39+C47+C48+C49+C50+C51+C52+C53+C54+C55+C56+C57+C58+C59+C60+C61+C62+C63</f>
        <v>3618.6400000000003</v>
      </c>
      <c r="D64" s="53">
        <f t="shared" si="21"/>
        <v>2222.7600000000002</v>
      </c>
      <c r="E64" s="53">
        <f t="shared" si="21"/>
        <v>464.38</v>
      </c>
      <c r="F64" s="53">
        <f t="shared" si="21"/>
        <v>4722.558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12263.908000000001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1236.72</v>
      </c>
      <c r="C67" s="57">
        <f t="shared" ref="C67:L67" si="23">C12</f>
        <v>3612.4</v>
      </c>
      <c r="D67" s="57">
        <f t="shared" si="23"/>
        <v>2222.9299999999998</v>
      </c>
      <c r="E67" s="57">
        <f t="shared" si="23"/>
        <v>463.05</v>
      </c>
      <c r="F67" s="57">
        <f t="shared" si="23"/>
        <v>4725.1400000000003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12260.24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1236.72</v>
      </c>
      <c r="C69" s="59">
        <f t="shared" ref="C69:AG69" si="25">+C67+C68</f>
        <v>3612.4</v>
      </c>
      <c r="D69" s="59">
        <f t="shared" si="25"/>
        <v>2222.9299999999998</v>
      </c>
      <c r="E69" s="59">
        <f t="shared" si="25"/>
        <v>463.05</v>
      </c>
      <c r="F69" s="59">
        <f t="shared" si="25"/>
        <v>4725.1400000000003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12260.24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-1.1499999999998636</v>
      </c>
      <c r="C70" s="57">
        <f t="shared" si="26"/>
        <v>6.2400000000002365</v>
      </c>
      <c r="D70" s="57">
        <f t="shared" si="26"/>
        <v>-0.16999999999961801</v>
      </c>
      <c r="E70" s="57">
        <f t="shared" si="26"/>
        <v>1.3299999999999841</v>
      </c>
      <c r="F70" s="57">
        <f t="shared" si="26"/>
        <v>-2.5820000000003347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3.6680000000004043</v>
      </c>
    </row>
    <row r="71" spans="1:34" ht="94.5" customHeight="1" x14ac:dyDescent="0.25">
      <c r="A71" s="77" t="s">
        <v>96</v>
      </c>
      <c r="B71" s="14"/>
      <c r="C71" s="14"/>
      <c r="D71" s="14" t="s">
        <v>135</v>
      </c>
      <c r="E71" s="14"/>
      <c r="F71" s="14" t="s">
        <v>134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2022-06-09T18:54:34Z</dcterms:modified>
</cp:coreProperties>
</file>