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505" firstSheet="4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C64" i="151" l="1"/>
  <c r="C70" i="151" s="1"/>
  <c r="Y64" i="150"/>
  <c r="Y70" i="150" s="1"/>
  <c r="I64" i="150"/>
  <c r="I70" i="150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Y23" i="40" s="1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D23" i="40"/>
  <c r="Z23" i="40"/>
  <c r="V23" i="40"/>
  <c r="V64" i="40" s="1"/>
  <c r="V70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D69" i="40" l="1"/>
  <c r="C69" i="40"/>
  <c r="AE64" i="40"/>
  <c r="AE70" i="40" s="1"/>
  <c r="Q39" i="40"/>
  <c r="M39" i="40"/>
  <c r="AF64" i="40"/>
  <c r="AF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S64" i="40" s="1"/>
  <c r="S70" i="40" s="1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E47" i="40" s="1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B38" i="40"/>
  <c r="L39" i="40" l="1"/>
  <c r="I47" i="40"/>
  <c r="H39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I64" i="40"/>
  <c r="I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<sst xmlns="http://schemas.openxmlformats.org/spreadsheetml/2006/main" count="751" uniqueCount="140">
  <si>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</si>
  <si>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</si>
  <si>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</si>
  <si>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</si>
  <si>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</si>
  <si>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</si>
  <si>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</si>
  <si>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</si>
  <si>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</si>
  <si>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</si>
  <si>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</si>
  <si>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</si>
  <si>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</si>
  <si>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</si>
  <si>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</si>
  <si>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</si>
  <si>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</si>
  <si>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</si>
  <si>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</si>
  <si>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</si>
  <si>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</si>
  <si>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</si>
  <si>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</si>
  <si>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</si>
  <si>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</si>
  <si>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</si>
  <si>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</si>
  <si>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</si>
  <si>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</si>
  <si>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</si>
  <si>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</si>
  <si>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</si>
  <si>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</si>
  <si>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</si>
  <si>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</si>
  <si>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</si>
  <si>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</si>
  <si>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</si>
  <si>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</si>
  <si>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</si>
  <si>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</si>
  <si>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</si>
  <si>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</si>
  <si>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</si>
  <si>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</si>
  <si>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</si>
  <si>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</si>
  <si>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</si>
  <si>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</si>
  <si>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</si>
  <si>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</si>
  <si>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</si>
  <si>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</si>
  <si>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</si>
  <si>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</si>
  <si>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</si>
  <si>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</si>
  <si>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</si>
  <si>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</si>
  <si>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</si>
  <si>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</si>
  <si>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</si>
  <si>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</si>
  <si>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</si>
  <si>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</si>
  <si>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</si>
  <si>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</si>
  <si>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</si>
  <si>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</si>
  <si>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</si>
  <si>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</si>
  <si>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</si>
  <si>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</si>
  <si>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</si>
  <si>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</si>
  <si>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</si>
  <si>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</si>
  <si>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</si>
  <si>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</si>
  <si>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</si>
  <si>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</si>
  <si>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</si>
  <si>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</si>
  <si>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</si>
  <si>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</si>
  <si>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</si>
  <si>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</si>
  <si>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</si>
  <si>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</si>
  <si>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</si>
  <si>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</si>
  <si>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</si>
  <si>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</si>
  <si>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</si>
  <si>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</si>
  <si>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</si>
  <si>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</si>
  <si>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</si>
  <si>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</si>
  <si>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</si>
  <si>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</si>
  <si>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</si>
  <si>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</si>
  <si>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</si>
  <si>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</si>
  <si>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</si>
  <si>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</si>
  <si>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</si>
  <si>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</si>
  <si>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</si>
  <si>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</si>
  <si>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</si>
  <si>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</si>
  <si>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</si>
  <si>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</si>
  <si>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</si>
  <si>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</si>
  <si>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</si>
  <si>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</si>
  <si>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</si>
  <si>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</si>
  <si>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</si>
  <si>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</si>
  <si>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29.00F/C</t>
  </si>
  <si>
    <t>26.50F/C</t>
  </si>
  <si>
    <t xml:space="preserve">SOBRANTE DE 58.93 X </t>
  </si>
  <si>
    <t>72.50F/C</t>
  </si>
  <si>
    <t>2.50F/C</t>
  </si>
  <si>
    <t>NO SE CARGO EFECTIVO</t>
  </si>
  <si>
    <t>EN DOLARES</t>
  </si>
  <si>
    <t xml:space="preserve">SOBRANTE ES DE UNA </t>
  </si>
  <si>
    <t>BELMONT GRANDE</t>
  </si>
  <si>
    <t>NOTA ACREDITO DE 5$</t>
  </si>
  <si>
    <t>MAL REGISTRO DE 1$</t>
  </si>
  <si>
    <t>FACTURA COBRADA Y NO</t>
  </si>
  <si>
    <t>FACTURADA</t>
  </si>
  <si>
    <t>51.00F/C</t>
  </si>
  <si>
    <t>12.50F/C</t>
  </si>
  <si>
    <t>1.50F/C</t>
  </si>
  <si>
    <t xml:space="preserve">1$ SOBRANTE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</si>
</sst>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43019.9</v>
      </c>
      <c r="C2" s="43">
        <f>MODELO!AH12</f>
        <v>22054.230000000003</v>
      </c>
      <c r="D2" s="43">
        <f>EXQUISITECES!AH12</f>
        <v>7421.35</v>
      </c>
      <c r="E2" s="43">
        <f>HOYADA!AH12</f>
        <v>7228.4400000000005</v>
      </c>
      <c r="F2" s="43">
        <f>FARMASTOP!AH12</f>
        <v>1582.96</v>
      </c>
      <c r="G2" s="43">
        <f>BOCAS!AH12</f>
        <v>1272.6500000000001</v>
      </c>
      <c r="H2" s="43">
        <f>LAGUNETICA!AH12</f>
        <v>10637.35</v>
      </c>
      <c r="I2" s="43">
        <f>SANANTONIO!AH12</f>
        <v>0</v>
      </c>
      <c r="J2" s="43">
        <f>SUM(B2:I2)</f>
        <v>93216.880000000019</v>
      </c>
    </row>
    <row r="3" spans="1:10" x14ac:dyDescent="0.25">
      <c r="A3" s="46" t="s">
        <v>0</v>
      </c>
      <c r="B3" s="43">
        <f>AUTOMERCADO!AH15</f>
        <v>754.5</v>
      </c>
      <c r="C3" s="43">
        <f>MODELO!AH15</f>
        <v>1005</v>
      </c>
      <c r="D3" s="43">
        <f>EXQUISITECES!AH15</f>
        <v>506</v>
      </c>
      <c r="E3" s="43">
        <f>HOYADA!AH15</f>
        <v>1091</v>
      </c>
      <c r="F3" s="43">
        <f>FARMASTOP!AH15</f>
        <v>27.5</v>
      </c>
      <c r="G3" s="43">
        <f>BOCAS!AH15</f>
        <v>123</v>
      </c>
      <c r="H3" s="43">
        <f>LAGUNETICA!AH15</f>
        <v>1385.9</v>
      </c>
      <c r="I3" s="43">
        <f>SANANTONIO!AH15</f>
        <v>0</v>
      </c>
      <c r="J3" s="43">
        <f t="shared" ref="J3:J52" si="0">SUM(B3:I3)</f>
        <v>4892.8999999999996</v>
      </c>
    </row>
    <row r="4" spans="1:10" x14ac:dyDescent="0.25">
      <c r="A4" s="73" t="s">
        <v>20</v>
      </c>
      <c r="B4" s="43">
        <f>AUTOMERCADO!AH16</f>
        <v>1328</v>
      </c>
      <c r="C4" s="43">
        <f>MODELO!AH16</f>
        <v>634</v>
      </c>
      <c r="D4" s="43">
        <f>EXQUISITECES!AH16</f>
        <v>521</v>
      </c>
      <c r="E4" s="43">
        <f>HOYADA!AH16</f>
        <v>136</v>
      </c>
      <c r="F4" s="43">
        <f>FARMASTOP!AH16</f>
        <v>70</v>
      </c>
      <c r="G4" s="43">
        <f>BOCAS!AH16</f>
        <v>12</v>
      </c>
      <c r="H4" s="43">
        <f>LAGUNETICA!AH16</f>
        <v>482</v>
      </c>
      <c r="I4" s="43">
        <f>SANANTONIO!AH16</f>
        <v>0</v>
      </c>
      <c r="J4" s="43">
        <f t="shared" si="0"/>
        <v>3183</v>
      </c>
    </row>
    <row r="5" spans="1:10" x14ac:dyDescent="0.25">
      <c r="A5" s="46" t="s">
        <v>27</v>
      </c>
      <c r="B5" s="43">
        <f>AUTOMERCADO!AH17</f>
        <v>6852.48</v>
      </c>
      <c r="C5" s="43">
        <f>MODELO!AH17</f>
        <v>3271.4400000000005</v>
      </c>
      <c r="D5" s="43">
        <f>EXQUISITECES!AH17</f>
        <v>2709.2</v>
      </c>
      <c r="E5" s="43">
        <f>HOYADA!AH17</f>
        <v>707.2</v>
      </c>
      <c r="F5" s="43">
        <f>FARMASTOP!AH17</f>
        <v>361.20000000000005</v>
      </c>
      <c r="G5" s="43">
        <f>BOCAS!AH17</f>
        <v>61.92</v>
      </c>
      <c r="H5" s="43">
        <f>LAGUNETICA!AH17</f>
        <v>2487.12</v>
      </c>
      <c r="I5" s="43">
        <f>SANANTONIO!AH17</f>
        <v>0</v>
      </c>
      <c r="J5" s="43">
        <f t="shared" si="0"/>
        <v>16450.560000000001</v>
      </c>
    </row>
    <row r="6" spans="1:10" x14ac:dyDescent="0.25">
      <c r="A6" s="73" t="s">
        <v>23</v>
      </c>
      <c r="B6" s="43">
        <f>AUTOMERCADO!AH18</f>
        <v>2441</v>
      </c>
      <c r="C6" s="43">
        <f>MODELO!AH18</f>
        <v>1010</v>
      </c>
      <c r="D6" s="43">
        <f>EXQUISITECES!AH18</f>
        <v>188</v>
      </c>
      <c r="E6" s="43">
        <f>HOYADA!AH18</f>
        <v>373</v>
      </c>
      <c r="F6" s="43">
        <f>FARMASTOP!AH18</f>
        <v>48</v>
      </c>
      <c r="G6" s="43">
        <f>BOCAS!AH18</f>
        <v>130</v>
      </c>
      <c r="H6" s="43">
        <f>LAGUNETICA!AH18</f>
        <v>336</v>
      </c>
      <c r="I6" s="43">
        <f>SANANTONIO!AH18</f>
        <v>0</v>
      </c>
      <c r="J6" s="43">
        <f t="shared" si="0"/>
        <v>4526</v>
      </c>
    </row>
    <row r="7" spans="1:10" x14ac:dyDescent="0.25">
      <c r="A7" s="46" t="s">
        <v>27</v>
      </c>
      <c r="B7" s="43">
        <f>AUTOMERCADO!AH19</f>
        <v>12693.2</v>
      </c>
      <c r="C7" s="43">
        <f>MODELO!AH19</f>
        <v>5252</v>
      </c>
      <c r="D7" s="43">
        <f>EXQUISITECES!AH19</f>
        <v>970.07999999999993</v>
      </c>
      <c r="E7" s="43">
        <f>HOYADA!AH19</f>
        <v>1924.6799999999998</v>
      </c>
      <c r="F7" s="43">
        <f>FARMASTOP!AH19</f>
        <v>249.60000000000002</v>
      </c>
      <c r="G7" s="43">
        <f>BOCAS!AH19</f>
        <v>676</v>
      </c>
      <c r="H7" s="43">
        <f>LAGUNETICA!AH19</f>
        <v>1747.2</v>
      </c>
      <c r="I7" s="43">
        <f>SANANTONIO!AH19</f>
        <v>0</v>
      </c>
      <c r="J7" s="43">
        <f t="shared" si="0"/>
        <v>23512.76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3769</v>
      </c>
      <c r="C10" s="43">
        <f>MODELO!AH22</f>
        <v>1644</v>
      </c>
      <c r="D10" s="43">
        <f>EXQUISITECES!AH22</f>
        <v>709</v>
      </c>
      <c r="E10" s="43">
        <f>HOYADA!AH22</f>
        <v>509</v>
      </c>
      <c r="F10" s="43">
        <f>FARMASTOP!AH22</f>
        <v>118</v>
      </c>
      <c r="G10" s="43">
        <f>BOCAS!AH22</f>
        <v>142</v>
      </c>
      <c r="H10" s="43">
        <f>LAGUNETICA!AH22</f>
        <v>818</v>
      </c>
      <c r="I10" s="43">
        <f>SANANTONIO!AH22</f>
        <v>0</v>
      </c>
      <c r="J10" s="43">
        <f t="shared" si="0"/>
        <v>7709</v>
      </c>
    </row>
    <row r="11" spans="1:10" x14ac:dyDescent="0.25">
      <c r="A11" s="48" t="s">
        <v>26</v>
      </c>
      <c r="B11" s="43">
        <f>AUTOMERCADO!AH23</f>
        <v>19545.68</v>
      </c>
      <c r="C11" s="43">
        <f>MODELO!AH23</f>
        <v>8523.4399999999987</v>
      </c>
      <c r="D11" s="43">
        <f>EXQUISITECES!AH23</f>
        <v>3679.2799999999997</v>
      </c>
      <c r="E11" s="43">
        <f>HOYADA!AH23</f>
        <v>2631.88</v>
      </c>
      <c r="F11" s="43">
        <f>FARMASTOP!AH23</f>
        <v>610.79999999999995</v>
      </c>
      <c r="G11" s="43">
        <f>BOCAS!AH23</f>
        <v>737.92</v>
      </c>
      <c r="H11" s="43">
        <f>LAGUNETICA!AH23</f>
        <v>4234.32</v>
      </c>
      <c r="I11" s="43">
        <f>SANANTONIO!AH23</f>
        <v>0</v>
      </c>
      <c r="J11" s="43">
        <f t="shared" si="0"/>
        <v>39963.32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2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11.04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11.04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2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11.04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11.04</v>
      </c>
    </row>
    <row r="20" spans="1:10" x14ac:dyDescent="0.25">
      <c r="A20" s="46" t="s">
        <v>34</v>
      </c>
      <c r="B20" s="43">
        <f>AUTOMERCADO!AH32</f>
        <v>68.010000000000005</v>
      </c>
      <c r="C20" s="43">
        <f>MODELO!AH32</f>
        <v>0</v>
      </c>
      <c r="D20" s="43">
        <f>EXQUISITECES!AH32</f>
        <v>7.53</v>
      </c>
      <c r="E20" s="43">
        <f>HOYADA!AH32</f>
        <v>0</v>
      </c>
      <c r="F20" s="43">
        <f>FARMASTOP!AH32</f>
        <v>5.53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81.070000000000007</v>
      </c>
    </row>
    <row r="21" spans="1:10" x14ac:dyDescent="0.25">
      <c r="A21" s="46" t="s">
        <v>35</v>
      </c>
      <c r="B21" s="43">
        <f>AUTOMERCADO!AH33</f>
        <v>350.93160000000006</v>
      </c>
      <c r="C21" s="43">
        <f>MODELO!AH33</f>
        <v>0</v>
      </c>
      <c r="D21" s="43">
        <f>EXQUISITECES!AH33</f>
        <v>39.156000000000006</v>
      </c>
      <c r="E21" s="43">
        <f>HOYADA!AH33</f>
        <v>0</v>
      </c>
      <c r="F21" s="43">
        <f>FARMASTOP!AH33</f>
        <v>28.534800000000001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418.62240000000008</v>
      </c>
    </row>
    <row r="22" spans="1:10" x14ac:dyDescent="0.25">
      <c r="A22" s="46" t="s">
        <v>36</v>
      </c>
      <c r="B22" s="43">
        <f>AUTOMERCADO!AH34</f>
        <v>104.32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104.32</v>
      </c>
    </row>
    <row r="23" spans="1:10" x14ac:dyDescent="0.25">
      <c r="A23" s="46" t="s">
        <v>35</v>
      </c>
      <c r="B23" s="43">
        <f>AUTOMERCADO!AH35</f>
        <v>542.46399999999994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542.46399999999994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172.32999999999998</v>
      </c>
      <c r="C26" s="43">
        <f>MODELO!AH38</f>
        <v>0</v>
      </c>
      <c r="D26" s="43">
        <f>EXQUISITECES!AH38</f>
        <v>7.53</v>
      </c>
      <c r="E26" s="43">
        <f>HOYADA!AH38</f>
        <v>0</v>
      </c>
      <c r="F26" s="43">
        <f>FARMASTOP!AH38</f>
        <v>5.53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185.39</v>
      </c>
    </row>
    <row r="27" spans="1:10" x14ac:dyDescent="0.25">
      <c r="A27" s="48" t="s">
        <v>42</v>
      </c>
      <c r="B27" s="43">
        <f>AUTOMERCADO!AH39</f>
        <v>893.39560000000006</v>
      </c>
      <c r="C27" s="43">
        <f>MODELO!AH39</f>
        <v>0</v>
      </c>
      <c r="D27" s="43">
        <f>EXQUISITECES!AH39</f>
        <v>39.156000000000006</v>
      </c>
      <c r="E27" s="43">
        <f>HOYADA!AH39</f>
        <v>0</v>
      </c>
      <c r="F27" s="43">
        <f>FARMASTOP!AH39</f>
        <v>28.534800000000001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961.08640000000003</v>
      </c>
    </row>
    <row r="28" spans="1:10" x14ac:dyDescent="0.25">
      <c r="A28" s="46" t="s">
        <v>43</v>
      </c>
      <c r="B28" s="43">
        <f>AUTOMERCADO!AH40</f>
        <v>318.47999999999996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318.47999999999996</v>
      </c>
    </row>
    <row r="29" spans="1:10" x14ac:dyDescent="0.25">
      <c r="A29" s="46" t="s">
        <v>44</v>
      </c>
      <c r="B29" s="43">
        <f>AUTOMERCADO!AH41</f>
        <v>1643.3568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1643.3568</v>
      </c>
    </row>
    <row r="30" spans="1:10" x14ac:dyDescent="0.25">
      <c r="A30" s="46" t="s">
        <v>45</v>
      </c>
      <c r="B30" s="43">
        <f>AUTOMERCADO!AH42</f>
        <v>61.449999999999996</v>
      </c>
      <c r="C30" s="43">
        <f>MODELO!AH42</f>
        <v>31.33</v>
      </c>
      <c r="D30" s="43">
        <f>EXQUISITECES!AH42</f>
        <v>0</v>
      </c>
      <c r="E30" s="43">
        <f>HOYADA!AH42</f>
        <v>4.43</v>
      </c>
      <c r="F30" s="43">
        <f>FARMASTOP!AH42</f>
        <v>3.64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100.85000000000001</v>
      </c>
    </row>
    <row r="31" spans="1:10" x14ac:dyDescent="0.25">
      <c r="A31" s="46" t="s">
        <v>44</v>
      </c>
      <c r="B31" s="43">
        <f>AUTOMERCADO!AH43</f>
        <v>319.53999999999996</v>
      </c>
      <c r="C31" s="43">
        <f>MODELO!AH43</f>
        <v>162.916</v>
      </c>
      <c r="D31" s="43">
        <f>EXQUISITECES!AH43</f>
        <v>0</v>
      </c>
      <c r="E31" s="43">
        <f>HOYADA!AH43</f>
        <v>22.858799999999999</v>
      </c>
      <c r="F31" s="43">
        <f>FARMASTOP!AH43</f>
        <v>18.928000000000001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524.24279999999999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379.93</v>
      </c>
      <c r="C34" s="43">
        <f>MODELO!AH46</f>
        <v>31.33</v>
      </c>
      <c r="D34" s="43">
        <f>EXQUISITECES!AH46</f>
        <v>0</v>
      </c>
      <c r="E34" s="43">
        <f>HOYADA!AH46</f>
        <v>4.43</v>
      </c>
      <c r="F34" s="43">
        <f>FARMASTOP!AH46</f>
        <v>3.64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419.33</v>
      </c>
    </row>
    <row r="35" spans="1:10" x14ac:dyDescent="0.25">
      <c r="A35" s="48" t="s">
        <v>48</v>
      </c>
      <c r="B35" s="43">
        <f>AUTOMERCADO!AH47</f>
        <v>1962.8968</v>
      </c>
      <c r="C35" s="43">
        <f>MODELO!AH47</f>
        <v>162.916</v>
      </c>
      <c r="D35" s="43">
        <f>EXQUISITECES!AH47</f>
        <v>0</v>
      </c>
      <c r="E35" s="43">
        <f>HOYADA!AH47</f>
        <v>22.858799999999999</v>
      </c>
      <c r="F35" s="43">
        <f>FARMASTOP!AH47</f>
        <v>18.928000000000001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2167.5996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16442.879999999997</v>
      </c>
      <c r="C37" s="43">
        <f>MODELO!AH49</f>
        <v>7888.9</v>
      </c>
      <c r="D37" s="43">
        <f>EXQUISITECES!AH49</f>
        <v>2421.7200000000003</v>
      </c>
      <c r="E37" s="43">
        <f>HOYADA!AH49</f>
        <v>2490.98</v>
      </c>
      <c r="F37" s="43">
        <f>FARMASTOP!AH49</f>
        <v>881.34999999999991</v>
      </c>
      <c r="G37" s="43">
        <f>BOCAS!AH49</f>
        <v>333.4</v>
      </c>
      <c r="H37" s="43">
        <f>LAGUNETICA!AH49</f>
        <v>1504.37</v>
      </c>
      <c r="I37" s="43">
        <f>SANANTONIO!AH49</f>
        <v>0</v>
      </c>
      <c r="J37" s="43">
        <f t="shared" si="0"/>
        <v>31963.599999999999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1520.8899999999999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2475.2799999999997</v>
      </c>
      <c r="I40" s="43">
        <f>SANANTONIO!AH52</f>
        <v>0</v>
      </c>
      <c r="J40" s="43">
        <f t="shared" si="0"/>
        <v>3996.1699999999996</v>
      </c>
    </row>
    <row r="41" spans="1:10" x14ac:dyDescent="0.25">
      <c r="A41" s="74" t="s">
        <v>18</v>
      </c>
      <c r="B41" s="43">
        <f>AUTOMERCADO!AH53</f>
        <v>1935.8000000000002</v>
      </c>
      <c r="C41" s="43">
        <f>MODELO!AH53</f>
        <v>2413.5100000000002</v>
      </c>
      <c r="D41" s="43">
        <f>EXQUISITECES!AH53</f>
        <v>712.09</v>
      </c>
      <c r="E41" s="43">
        <f>HOYADA!AH53</f>
        <v>970.89999999999986</v>
      </c>
      <c r="F41" s="43">
        <f>FARMASTOP!AH53</f>
        <v>32.71</v>
      </c>
      <c r="G41" s="43">
        <f>BOCAS!AH53</f>
        <v>86.42</v>
      </c>
      <c r="H41" s="43">
        <f>LAGUNETICA!AH53</f>
        <v>522.39</v>
      </c>
      <c r="I41" s="43">
        <f>SANANTONIO!AH53</f>
        <v>0</v>
      </c>
      <c r="J41" s="43">
        <f t="shared" si="0"/>
        <v>6673.8200000000006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312.57</v>
      </c>
      <c r="D42" s="43">
        <f>EXQUISITECES!AH54</f>
        <v>0</v>
      </c>
      <c r="E42" s="43">
        <f>HOYADA!AH54</f>
        <v>21.34</v>
      </c>
      <c r="F42" s="43">
        <f>FARMASTOP!AH54</f>
        <v>20.96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354.86999999999995</v>
      </c>
    </row>
    <row r="43" spans="1:10" x14ac:dyDescent="0.25">
      <c r="A43" s="74" t="s">
        <v>52</v>
      </c>
      <c r="B43" s="43">
        <f>AUTOMERCADO!AH55</f>
        <v>1711</v>
      </c>
      <c r="C43" s="43">
        <f>MODELO!AH55</f>
        <v>208.98000000000002</v>
      </c>
      <c r="D43" s="43">
        <f>EXQUISITECES!AH55</f>
        <v>74.45</v>
      </c>
      <c r="E43" s="43">
        <f>HOYADA!AH55</f>
        <v>2</v>
      </c>
      <c r="F43" s="43">
        <f>FARMASTOP!AH55</f>
        <v>0</v>
      </c>
      <c r="G43" s="43">
        <f>BOCAS!AH55</f>
        <v>11.46</v>
      </c>
      <c r="H43" s="43">
        <f>LAGUNETICA!AH55</f>
        <v>445.53</v>
      </c>
      <c r="I43" s="43">
        <f>SANANTONIO!AH55</f>
        <v>0</v>
      </c>
      <c r="J43" s="43">
        <f t="shared" si="0"/>
        <v>2453.42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97.570000000000007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97.570000000000007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78.73</v>
      </c>
      <c r="I47" s="43">
        <f>SANANTONIO!AH59</f>
        <v>0</v>
      </c>
      <c r="J47" s="43">
        <f t="shared" si="0"/>
        <v>78.73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43246.152399999999</v>
      </c>
      <c r="C52" s="75">
        <f>MODELO!AH64</f>
        <v>22133.775999999998</v>
      </c>
      <c r="D52" s="75">
        <f>EXQUISITECES!AH64</f>
        <v>7432.6959999999999</v>
      </c>
      <c r="E52" s="75">
        <f>HOYADA!AH64</f>
        <v>7241.9988000000003</v>
      </c>
      <c r="F52" s="75">
        <f>FARMASTOP!AH64</f>
        <v>1620.7828000000004</v>
      </c>
      <c r="G52" s="75">
        <f>BOCAS!AH64</f>
        <v>1292.1999999999998</v>
      </c>
      <c r="H52" s="75">
        <f>LAGUNETICA!AH64</f>
        <v>10646.519999999999</v>
      </c>
      <c r="I52" s="75">
        <f>SANANTONIO!AH64</f>
        <v>0</v>
      </c>
      <c r="J52" s="75">
        <f t="shared" si="0"/>
        <v>93614.126000000004</v>
      </c>
    </row>
    <row r="53" spans="1:10" x14ac:dyDescent="0.25">
      <c r="A53" s="56" t="s">
        <v>3</v>
      </c>
      <c r="B53" s="43">
        <f>B2</f>
        <v>43019.9</v>
      </c>
      <c r="C53" s="43">
        <f t="shared" ref="C53:I53" si="1">C2</f>
        <v>22054.230000000003</v>
      </c>
      <c r="D53" s="43">
        <f t="shared" si="1"/>
        <v>7421.35</v>
      </c>
      <c r="E53" s="43">
        <f t="shared" si="1"/>
        <v>7228.4400000000005</v>
      </c>
      <c r="F53" s="43">
        <f t="shared" si="1"/>
        <v>1582.96</v>
      </c>
      <c r="G53" s="43">
        <f t="shared" si="1"/>
        <v>1272.6500000000001</v>
      </c>
      <c r="H53" s="43">
        <f t="shared" si="1"/>
        <v>10637.35</v>
      </c>
      <c r="I53" s="43">
        <f t="shared" si="1"/>
        <v>0</v>
      </c>
      <c r="J53" s="43">
        <f>J2</f>
        <v>93216.880000000019</v>
      </c>
    </row>
    <row r="54" spans="1:10" x14ac:dyDescent="0.25">
      <c r="A54" s="58" t="s">
        <v>95</v>
      </c>
      <c r="B54" s="43">
        <f>+B52-B53</f>
        <v>226.25239999999758</v>
      </c>
      <c r="C54" s="43">
        <f t="shared" ref="C54:I54" si="2">+C52-C53</f>
        <v>79.54599999999482</v>
      </c>
      <c r="D54" s="43">
        <f t="shared" si="2"/>
        <v>11.345999999999549</v>
      </c>
      <c r="E54" s="43">
        <f t="shared" si="2"/>
        <v>13.558799999999792</v>
      </c>
      <c r="F54" s="43">
        <f t="shared" si="2"/>
        <v>37.82280000000037</v>
      </c>
      <c r="G54" s="43">
        <f t="shared" si="2"/>
        <v>19.549999999999727</v>
      </c>
      <c r="H54" s="43">
        <f t="shared" si="2"/>
        <v>9.1699999999982538</v>
      </c>
      <c r="I54" s="43">
        <f t="shared" si="2"/>
        <v>0</v>
      </c>
      <c r="J54" s="43">
        <f>+J52-J53</f>
        <v>397.24599999998463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B31" sqref="B3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61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63</v>
      </c>
      <c r="M11" s="5" t="s">
        <v>66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5191.24</v>
      </c>
      <c r="C12" s="26">
        <v>3156.63</v>
      </c>
      <c r="D12" s="26">
        <v>655.14</v>
      </c>
      <c r="E12" s="26">
        <v>3304.2</v>
      </c>
      <c r="F12" s="26">
        <v>1.07</v>
      </c>
      <c r="G12" s="26">
        <v>5184.84</v>
      </c>
      <c r="H12" s="26">
        <v>5663.1</v>
      </c>
      <c r="I12" s="26">
        <v>4142.59</v>
      </c>
      <c r="J12" s="26">
        <v>5414.73</v>
      </c>
      <c r="K12" s="26">
        <v>2436.7199999999998</v>
      </c>
      <c r="L12" s="26">
        <v>6000.84</v>
      </c>
      <c r="M12" s="26">
        <v>62.49</v>
      </c>
      <c r="N12" s="26">
        <v>586.80999999999995</v>
      </c>
      <c r="O12" s="26">
        <v>1219.5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43019.9</v>
      </c>
      <c r="AI12" s="26">
        <v>42386.34</v>
      </c>
      <c r="AJ12" s="69">
        <f>+AI12-AH12</f>
        <v>-633.56000000000495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206</v>
      </c>
      <c r="C15" s="23"/>
      <c r="D15" s="23">
        <v>8</v>
      </c>
      <c r="E15" s="23">
        <v>43.5</v>
      </c>
      <c r="F15" s="23">
        <v>1</v>
      </c>
      <c r="G15" s="23"/>
      <c r="H15" s="23">
        <v>77.5</v>
      </c>
      <c r="I15" s="23">
        <v>1</v>
      </c>
      <c r="J15" s="23"/>
      <c r="K15" s="23">
        <v>245.5</v>
      </c>
      <c r="L15" s="23">
        <v>48</v>
      </c>
      <c r="M15" s="23"/>
      <c r="N15" s="23">
        <v>79.5</v>
      </c>
      <c r="O15" s="23">
        <v>44.5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754.5</v>
      </c>
    </row>
    <row r="16" spans="1:36" s="32" customFormat="1" x14ac:dyDescent="0.25">
      <c r="A16" s="30" t="s">
        <v>20</v>
      </c>
      <c r="B16" s="31">
        <v>260</v>
      </c>
      <c r="C16" s="31">
        <v>211</v>
      </c>
      <c r="D16" s="31">
        <v>36</v>
      </c>
      <c r="E16" s="31">
        <v>264</v>
      </c>
      <c r="F16" s="31"/>
      <c r="G16" s="31">
        <v>75</v>
      </c>
      <c r="H16" s="31">
        <v>140</v>
      </c>
      <c r="I16" s="31">
        <v>54</v>
      </c>
      <c r="J16" s="31">
        <v>62</v>
      </c>
      <c r="K16" s="31"/>
      <c r="L16" s="31">
        <v>208</v>
      </c>
      <c r="M16" s="31"/>
      <c r="N16" s="31">
        <v>18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1328</v>
      </c>
      <c r="AJ16" s="70"/>
    </row>
    <row r="17" spans="1:36" s="47" customFormat="1" x14ac:dyDescent="0.25">
      <c r="A17" s="46" t="s">
        <v>27</v>
      </c>
      <c r="B17" s="22">
        <f>B16*$B$8</f>
        <v>1341.6000000000001</v>
      </c>
      <c r="C17" s="22">
        <f>C16*$B$8</f>
        <v>1088.76</v>
      </c>
      <c r="D17" s="22">
        <f t="shared" ref="D17:L17" si="2">D16*$B$8</f>
        <v>185.76</v>
      </c>
      <c r="E17" s="22">
        <f t="shared" si="2"/>
        <v>1362.24</v>
      </c>
      <c r="F17" s="22">
        <f t="shared" si="2"/>
        <v>0</v>
      </c>
      <c r="G17" s="22">
        <f t="shared" si="2"/>
        <v>387</v>
      </c>
      <c r="H17" s="22">
        <f t="shared" si="2"/>
        <v>722.4</v>
      </c>
      <c r="I17" s="22">
        <f t="shared" si="2"/>
        <v>278.64</v>
      </c>
      <c r="J17" s="22">
        <f t="shared" si="2"/>
        <v>319.92</v>
      </c>
      <c r="K17" s="22">
        <f t="shared" si="2"/>
        <v>0</v>
      </c>
      <c r="L17" s="22">
        <f t="shared" si="2"/>
        <v>1073.28</v>
      </c>
      <c r="M17" s="22">
        <f t="shared" ref="M17:R17" si="3">M16*$B$8</f>
        <v>0</v>
      </c>
      <c r="N17" s="22">
        <f t="shared" si="3"/>
        <v>92.88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6852.48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>
        <v>571</v>
      </c>
      <c r="H18" s="33">
        <v>407</v>
      </c>
      <c r="I18" s="33">
        <v>406</v>
      </c>
      <c r="J18" s="33">
        <v>506</v>
      </c>
      <c r="K18" s="33">
        <v>155</v>
      </c>
      <c r="L18" s="33">
        <v>387</v>
      </c>
      <c r="M18" s="33"/>
      <c r="N18" s="33">
        <v>9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2441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2969.2000000000003</v>
      </c>
      <c r="H19" s="22">
        <f t="shared" si="5"/>
        <v>2116.4</v>
      </c>
      <c r="I19" s="22">
        <f t="shared" si="5"/>
        <v>2111.2000000000003</v>
      </c>
      <c r="J19" s="22">
        <f t="shared" si="5"/>
        <v>2631.2000000000003</v>
      </c>
      <c r="K19" s="22">
        <f t="shared" si="5"/>
        <v>806</v>
      </c>
      <c r="L19" s="22">
        <f t="shared" si="5"/>
        <v>2012.4</v>
      </c>
      <c r="M19" s="22">
        <f t="shared" ref="M19:R19" si="6">M18*$B$9</f>
        <v>0</v>
      </c>
      <c r="N19" s="22">
        <f t="shared" si="6"/>
        <v>46.800000000000004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12693.2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260</v>
      </c>
      <c r="C22" s="20">
        <f t="shared" ref="C22:L22" si="11">+C16+C18+C20</f>
        <v>211</v>
      </c>
      <c r="D22" s="20">
        <f t="shared" si="11"/>
        <v>36</v>
      </c>
      <c r="E22" s="20">
        <f t="shared" si="11"/>
        <v>264</v>
      </c>
      <c r="F22" s="20">
        <f t="shared" si="11"/>
        <v>0</v>
      </c>
      <c r="G22" s="20">
        <f t="shared" si="11"/>
        <v>646</v>
      </c>
      <c r="H22" s="20">
        <f t="shared" si="11"/>
        <v>547</v>
      </c>
      <c r="I22" s="20">
        <f t="shared" si="11"/>
        <v>460</v>
      </c>
      <c r="J22" s="20">
        <f t="shared" si="11"/>
        <v>568</v>
      </c>
      <c r="K22" s="20">
        <f t="shared" si="11"/>
        <v>155</v>
      </c>
      <c r="L22" s="20">
        <f t="shared" si="11"/>
        <v>595</v>
      </c>
      <c r="M22" s="20">
        <f t="shared" ref="M22:S22" si="12">+M16+M18+M20</f>
        <v>0</v>
      </c>
      <c r="N22" s="20">
        <f t="shared" si="12"/>
        <v>27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3769</v>
      </c>
    </row>
    <row r="23" spans="1:36" s="47" customFormat="1" x14ac:dyDescent="0.25">
      <c r="A23" s="48" t="s">
        <v>26</v>
      </c>
      <c r="B23" s="19">
        <f>+B17+B19+B21</f>
        <v>1341.6000000000001</v>
      </c>
      <c r="C23" s="19">
        <f t="shared" ref="C23:L23" si="14">+C17+C19+C21</f>
        <v>1088.76</v>
      </c>
      <c r="D23" s="19">
        <f t="shared" si="14"/>
        <v>185.76</v>
      </c>
      <c r="E23" s="19">
        <f t="shared" si="14"/>
        <v>1362.24</v>
      </c>
      <c r="F23" s="19">
        <f t="shared" si="14"/>
        <v>0</v>
      </c>
      <c r="G23" s="19">
        <f t="shared" si="14"/>
        <v>3356.2000000000003</v>
      </c>
      <c r="H23" s="19">
        <f t="shared" si="14"/>
        <v>2838.8</v>
      </c>
      <c r="I23" s="19">
        <f t="shared" si="14"/>
        <v>2389.84</v>
      </c>
      <c r="J23" s="19">
        <f t="shared" si="14"/>
        <v>2951.1200000000003</v>
      </c>
      <c r="K23" s="19">
        <f t="shared" si="14"/>
        <v>806</v>
      </c>
      <c r="L23" s="19">
        <f t="shared" si="14"/>
        <v>3085.6800000000003</v>
      </c>
      <c r="M23" s="19">
        <f t="shared" ref="M23:S23" si="15">+M17+M19+M21</f>
        <v>0</v>
      </c>
      <c r="N23" s="19">
        <f t="shared" si="15"/>
        <v>139.68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19545.68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68.010000000000005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68.010000000000005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350.93160000000006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350.93160000000006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>
        <v>104.32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104.32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542.46399999999994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542.46399999999994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104.32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68.010000000000005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172.32999999999998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542.46399999999994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350.93160000000006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893.39560000000006</v>
      </c>
    </row>
    <row r="40" spans="1:34" x14ac:dyDescent="0.25">
      <c r="A40" s="13" t="s">
        <v>43</v>
      </c>
      <c r="B40" s="36">
        <v>178.07</v>
      </c>
      <c r="C40" s="36">
        <v>50.8</v>
      </c>
      <c r="D40" s="36"/>
      <c r="E40" s="36"/>
      <c r="F40" s="36"/>
      <c r="G40" s="36"/>
      <c r="H40" s="36"/>
      <c r="I40" s="36">
        <v>50.21</v>
      </c>
      <c r="J40" s="36">
        <v>39.4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318.47999999999996</v>
      </c>
    </row>
    <row r="41" spans="1:34" s="47" customFormat="1" x14ac:dyDescent="0.25">
      <c r="A41" s="46" t="s">
        <v>44</v>
      </c>
      <c r="B41" s="22">
        <f>B40*$B$8</f>
        <v>918.84119999999996</v>
      </c>
      <c r="C41" s="22">
        <f t="shared" ref="C41:L41" si="45">C40*$B$8</f>
        <v>262.12799999999999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259.08359999999999</v>
      </c>
      <c r="J41" s="22">
        <f t="shared" si="45"/>
        <v>203.304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1643.3568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>
        <v>38.909999999999997</v>
      </c>
      <c r="L42" s="38">
        <v>22.54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61.449999999999996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202.33199999999999</v>
      </c>
      <c r="L43" s="22">
        <f t="shared" si="48"/>
        <v>117.208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319.53999999999996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178.07</v>
      </c>
      <c r="C46" s="20">
        <f t="shared" ref="C46:L46" si="54">+C40+C42+C44</f>
        <v>50.8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50.21</v>
      </c>
      <c r="J46" s="20">
        <f t="shared" si="54"/>
        <v>39.4</v>
      </c>
      <c r="K46" s="20">
        <f t="shared" si="54"/>
        <v>38.909999999999997</v>
      </c>
      <c r="L46" s="20">
        <f t="shared" si="54"/>
        <v>22.54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379.93</v>
      </c>
    </row>
    <row r="47" spans="1:34" s="47" customFormat="1" x14ac:dyDescent="0.25">
      <c r="A47" s="48" t="s">
        <v>48</v>
      </c>
      <c r="B47" s="19">
        <f>+B41+B43+B45</f>
        <v>918.84119999999996</v>
      </c>
      <c r="C47" s="19">
        <f t="shared" ref="C47:L47" si="57">+C41+C43+C45</f>
        <v>262.12799999999999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259.08359999999999</v>
      </c>
      <c r="J47" s="19">
        <f t="shared" si="57"/>
        <v>203.304</v>
      </c>
      <c r="K47" s="19">
        <f t="shared" si="57"/>
        <v>202.33199999999999</v>
      </c>
      <c r="L47" s="19">
        <f t="shared" si="57"/>
        <v>117.208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1962.8968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2548.63</v>
      </c>
      <c r="C49" s="44">
        <v>1392.37</v>
      </c>
      <c r="D49" s="44">
        <v>414.12</v>
      </c>
      <c r="E49" s="44">
        <v>1898.07</v>
      </c>
      <c r="F49" s="44"/>
      <c r="G49" s="44">
        <v>1402.44</v>
      </c>
      <c r="H49" s="44">
        <v>1531.62</v>
      </c>
      <c r="I49" s="44">
        <v>1234.73</v>
      </c>
      <c r="J49" s="44">
        <v>1108.96</v>
      </c>
      <c r="K49" s="44">
        <v>1147.94</v>
      </c>
      <c r="L49" s="44">
        <v>2207.3200000000002</v>
      </c>
      <c r="M49" s="45">
        <v>62.49</v>
      </c>
      <c r="N49" s="45">
        <v>318.64</v>
      </c>
      <c r="O49" s="45">
        <v>1175.55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16442.879999999997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237.86</v>
      </c>
      <c r="C53" s="44">
        <v>273.51</v>
      </c>
      <c r="D53" s="44">
        <v>47.73</v>
      </c>
      <c r="E53" s="44"/>
      <c r="F53" s="44"/>
      <c r="G53" s="44">
        <v>463.39</v>
      </c>
      <c r="H53" s="44">
        <v>238.4</v>
      </c>
      <c r="I53" s="44">
        <v>184.92</v>
      </c>
      <c r="J53" s="44">
        <v>452.75</v>
      </c>
      <c r="K53" s="44"/>
      <c r="L53" s="44"/>
      <c r="M53" s="45"/>
      <c r="N53" s="45">
        <v>37.24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1935.8000000000002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215.71</v>
      </c>
      <c r="D55" s="44"/>
      <c r="E55" s="44"/>
      <c r="F55" s="44"/>
      <c r="G55" s="44">
        <v>14.44</v>
      </c>
      <c r="H55" s="44">
        <v>437.66</v>
      </c>
      <c r="I55" s="44">
        <v>87.19</v>
      </c>
      <c r="J55" s="44">
        <v>695.46</v>
      </c>
      <c r="K55" s="44">
        <v>36.36</v>
      </c>
      <c r="L55" s="44">
        <v>204</v>
      </c>
      <c r="M55" s="45"/>
      <c r="N55" s="45">
        <v>20.18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1711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5252.9312</v>
      </c>
      <c r="C64" s="53">
        <f t="shared" ref="C64:AG64" si="61">+C15+C23+C31+C39+C47+C48+C49+C50+C51+C52+C53+C54+C55+C56+C57+C58+C59+C60+C61+C62+C63</f>
        <v>3232.4780000000001</v>
      </c>
      <c r="D64" s="53">
        <f t="shared" si="61"/>
        <v>655.61</v>
      </c>
      <c r="E64" s="53">
        <f t="shared" si="61"/>
        <v>3303.81</v>
      </c>
      <c r="F64" s="53">
        <f t="shared" si="61"/>
        <v>1</v>
      </c>
      <c r="G64" s="53">
        <f t="shared" si="61"/>
        <v>5236.47</v>
      </c>
      <c r="H64" s="53">
        <f t="shared" si="61"/>
        <v>5666.4439999999995</v>
      </c>
      <c r="I64" s="53">
        <f t="shared" si="61"/>
        <v>4156.7636000000002</v>
      </c>
      <c r="J64" s="53">
        <f t="shared" si="61"/>
        <v>5411.5940000000001</v>
      </c>
      <c r="K64" s="53">
        <f t="shared" si="61"/>
        <v>2438.1320000000001</v>
      </c>
      <c r="L64" s="53">
        <f t="shared" si="61"/>
        <v>6013.1396000000004</v>
      </c>
      <c r="M64" s="53">
        <f t="shared" si="61"/>
        <v>62.49</v>
      </c>
      <c r="N64" s="53">
        <f t="shared" si="61"/>
        <v>595.2399999999999</v>
      </c>
      <c r="O64" s="53">
        <f t="shared" si="61"/>
        <v>1220.05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43246.152399999999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12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7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5191.24</v>
      </c>
      <c r="C67" s="57">
        <f t="shared" ref="C67:L67" si="63">C12</f>
        <v>3156.63</v>
      </c>
      <c r="D67" s="57">
        <f t="shared" si="63"/>
        <v>655.14</v>
      </c>
      <c r="E67" s="57">
        <f t="shared" si="63"/>
        <v>3304.2</v>
      </c>
      <c r="F67" s="57">
        <f t="shared" si="63"/>
        <v>1.07</v>
      </c>
      <c r="G67" s="57">
        <f t="shared" si="63"/>
        <v>5184.84</v>
      </c>
      <c r="H67" s="57">
        <f t="shared" si="63"/>
        <v>5663.1</v>
      </c>
      <c r="I67" s="57">
        <f t="shared" si="63"/>
        <v>4142.59</v>
      </c>
      <c r="J67" s="57">
        <f t="shared" si="63"/>
        <v>5414.73</v>
      </c>
      <c r="K67" s="57">
        <f t="shared" si="63"/>
        <v>2436.7199999999998</v>
      </c>
      <c r="L67" s="57">
        <f t="shared" si="63"/>
        <v>6000.84</v>
      </c>
      <c r="M67" s="57">
        <f t="shared" ref="M67:AG67" si="64">M12</f>
        <v>62.49</v>
      </c>
      <c r="N67" s="57">
        <f t="shared" si="64"/>
        <v>586.80999999999995</v>
      </c>
      <c r="O67" s="57">
        <f t="shared" si="64"/>
        <v>1219.5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43019.9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5191.24</v>
      </c>
      <c r="C69" s="59">
        <f t="shared" ref="C69:L69" si="67">+C67+C68</f>
        <v>3156.63</v>
      </c>
      <c r="D69" s="59">
        <f t="shared" si="67"/>
        <v>655.14</v>
      </c>
      <c r="E69" s="59">
        <f t="shared" si="67"/>
        <v>3304.2</v>
      </c>
      <c r="F69" s="59">
        <f t="shared" si="67"/>
        <v>1.07</v>
      </c>
      <c r="G69" s="59">
        <f t="shared" si="67"/>
        <v>5184.84</v>
      </c>
      <c r="H69" s="59">
        <f t="shared" si="67"/>
        <v>5663.1</v>
      </c>
      <c r="I69" s="59">
        <f t="shared" si="67"/>
        <v>4142.59</v>
      </c>
      <c r="J69" s="59">
        <f t="shared" si="67"/>
        <v>5414.73</v>
      </c>
      <c r="K69" s="59">
        <f t="shared" si="67"/>
        <v>2436.7199999999998</v>
      </c>
      <c r="L69" s="59">
        <f t="shared" si="67"/>
        <v>6000.84</v>
      </c>
      <c r="M69" s="59">
        <f t="shared" ref="M69:AG69" si="68">+M67+M68</f>
        <v>62.49</v>
      </c>
      <c r="N69" s="59">
        <f t="shared" si="68"/>
        <v>586.80999999999995</v>
      </c>
      <c r="O69" s="59">
        <f t="shared" si="68"/>
        <v>1219.5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43019.9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61.691200000000208</v>
      </c>
      <c r="C70" s="57">
        <f t="shared" si="69"/>
        <v>75.847999999999956</v>
      </c>
      <c r="D70" s="57">
        <f t="shared" si="69"/>
        <v>0.47000000000002728</v>
      </c>
      <c r="E70" s="57">
        <f t="shared" si="69"/>
        <v>-0.38999999999987267</v>
      </c>
      <c r="F70" s="57">
        <f t="shared" si="69"/>
        <v>-7.0000000000000062E-2</v>
      </c>
      <c r="G70" s="57">
        <f t="shared" si="69"/>
        <v>51.630000000000109</v>
      </c>
      <c r="H70" s="57">
        <f t="shared" si="69"/>
        <v>3.3439999999991414</v>
      </c>
      <c r="I70" s="57">
        <f t="shared" si="69"/>
        <v>14.173600000000079</v>
      </c>
      <c r="J70" s="57">
        <f t="shared" si="69"/>
        <v>-3.1359999999995125</v>
      </c>
      <c r="K70" s="57">
        <f t="shared" si="69"/>
        <v>1.4120000000002619</v>
      </c>
      <c r="L70" s="57">
        <f t="shared" si="69"/>
        <v>12.299600000000282</v>
      </c>
      <c r="M70" s="57">
        <f t="shared" ref="M70:AG70" si="70">+M64-M69</f>
        <v>0</v>
      </c>
      <c r="N70" s="57">
        <f t="shared" si="70"/>
        <v>8.42999999999995</v>
      </c>
      <c r="O70" s="57">
        <f t="shared" si="70"/>
        <v>0.54999999999995453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226.25240000000059</v>
      </c>
    </row>
    <row r="71" spans="1:34" ht="101.25" customHeight="1" x14ac:dyDescent="0.25">
      <c r="A71" s="77" t="s">
        <v>96</v>
      </c>
      <c r="B71" s="14" t="s">
        <v>125</v>
      </c>
      <c r="C71" s="14" t="s">
        <v>126</v>
      </c>
      <c r="D71" s="14"/>
      <c r="E71" s="14"/>
      <c r="F71" s="14"/>
      <c r="G71" s="14" t="s">
        <v>136</v>
      </c>
      <c r="H71" s="14"/>
      <c r="I71" s="14" t="s">
        <v>137</v>
      </c>
      <c r="J71" s="14" t="s">
        <v>138</v>
      </c>
      <c r="K71" s="14"/>
      <c r="L71" s="14"/>
      <c r="M71" s="29"/>
      <c r="N71" s="29" t="s">
        <v>139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67</v>
      </c>
      <c r="E11" s="5" t="s">
        <v>69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2690.12</v>
      </c>
      <c r="C12" s="26">
        <v>1874.88</v>
      </c>
      <c r="D12" s="26">
        <v>1072.51</v>
      </c>
      <c r="E12" s="26">
        <v>1051.23</v>
      </c>
      <c r="F12" s="26">
        <v>2257.09</v>
      </c>
      <c r="G12" s="26">
        <v>3364.55</v>
      </c>
      <c r="H12" s="26">
        <v>2348.56</v>
      </c>
      <c r="I12" s="26">
        <v>2517.0700000000002</v>
      </c>
      <c r="J12" s="26">
        <v>1304.56</v>
      </c>
      <c r="K12" s="26">
        <v>1038.93</v>
      </c>
      <c r="L12" s="26">
        <v>2534.73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22054.230000000003</v>
      </c>
      <c r="AI12" s="26">
        <v>21820.67</v>
      </c>
      <c r="AJ12" s="69">
        <f>+AI12-AH12</f>
        <v>-233.56000000000495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149.5</v>
      </c>
      <c r="C15" s="23">
        <v>113</v>
      </c>
      <c r="D15" s="23">
        <v>0</v>
      </c>
      <c r="E15" s="23">
        <v>0</v>
      </c>
      <c r="F15" s="23">
        <v>11.5</v>
      </c>
      <c r="G15" s="23">
        <v>147</v>
      </c>
      <c r="H15" s="23">
        <v>129</v>
      </c>
      <c r="I15" s="23">
        <v>142</v>
      </c>
      <c r="J15" s="23">
        <v>160</v>
      </c>
      <c r="K15" s="23">
        <v>74.5</v>
      </c>
      <c r="L15" s="23">
        <v>78.5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1005</v>
      </c>
    </row>
    <row r="16" spans="1:36" s="32" customFormat="1" x14ac:dyDescent="0.25">
      <c r="A16" s="30" t="s">
        <v>20</v>
      </c>
      <c r="B16" s="31">
        <v>186</v>
      </c>
      <c r="C16" s="31">
        <v>100</v>
      </c>
      <c r="D16" s="31">
        <v>93</v>
      </c>
      <c r="E16" s="31">
        <v>55</v>
      </c>
      <c r="F16" s="31">
        <v>0</v>
      </c>
      <c r="G16" s="31">
        <v>37</v>
      </c>
      <c r="H16" s="31">
        <v>35</v>
      </c>
      <c r="I16" s="31">
        <v>37</v>
      </c>
      <c r="J16" s="31"/>
      <c r="K16" s="31">
        <v>30</v>
      </c>
      <c r="L16" s="31">
        <v>61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634</v>
      </c>
      <c r="AJ16" s="70"/>
    </row>
    <row r="17" spans="1:36" s="47" customFormat="1" x14ac:dyDescent="0.25">
      <c r="A17" s="46" t="s">
        <v>27</v>
      </c>
      <c r="B17" s="22">
        <f>B16*$B$8</f>
        <v>959.76</v>
      </c>
      <c r="C17" s="22">
        <f>C16*$B$8</f>
        <v>516</v>
      </c>
      <c r="D17" s="22">
        <f t="shared" ref="D17:AG17" si="2">D16*$B$8</f>
        <v>479.88</v>
      </c>
      <c r="E17" s="22">
        <f t="shared" si="2"/>
        <v>283.8</v>
      </c>
      <c r="F17" s="22">
        <f t="shared" si="2"/>
        <v>0</v>
      </c>
      <c r="G17" s="22">
        <f t="shared" si="2"/>
        <v>190.92000000000002</v>
      </c>
      <c r="H17" s="22">
        <f t="shared" si="2"/>
        <v>180.6</v>
      </c>
      <c r="I17" s="22">
        <f t="shared" si="2"/>
        <v>190.92000000000002</v>
      </c>
      <c r="J17" s="22">
        <f t="shared" si="2"/>
        <v>0</v>
      </c>
      <c r="K17" s="22">
        <f t="shared" si="2"/>
        <v>154.80000000000001</v>
      </c>
      <c r="L17" s="22">
        <f t="shared" si="2"/>
        <v>314.76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3271.4400000000005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>
        <v>209</v>
      </c>
      <c r="G18" s="33">
        <v>302</v>
      </c>
      <c r="H18" s="33">
        <v>107</v>
      </c>
      <c r="I18" s="33">
        <v>142</v>
      </c>
      <c r="J18" s="33"/>
      <c r="K18" s="33">
        <v>65</v>
      </c>
      <c r="L18" s="33">
        <v>185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1010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1086.8</v>
      </c>
      <c r="G19" s="22">
        <f t="shared" si="3"/>
        <v>1570.4</v>
      </c>
      <c r="H19" s="22">
        <f t="shared" si="3"/>
        <v>556.4</v>
      </c>
      <c r="I19" s="22">
        <f t="shared" si="3"/>
        <v>738.4</v>
      </c>
      <c r="J19" s="22">
        <f t="shared" si="3"/>
        <v>0</v>
      </c>
      <c r="K19" s="22">
        <f t="shared" si="3"/>
        <v>338</v>
      </c>
      <c r="L19" s="22">
        <f t="shared" si="3"/>
        <v>962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5252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186</v>
      </c>
      <c r="C22" s="20">
        <f t="shared" ref="C22:AG23" si="5">+C16+C18+C20</f>
        <v>100</v>
      </c>
      <c r="D22" s="20">
        <f t="shared" si="5"/>
        <v>93</v>
      </c>
      <c r="E22" s="20">
        <f t="shared" si="5"/>
        <v>55</v>
      </c>
      <c r="F22" s="20">
        <f t="shared" si="5"/>
        <v>209</v>
      </c>
      <c r="G22" s="20">
        <f t="shared" si="5"/>
        <v>339</v>
      </c>
      <c r="H22" s="20">
        <f t="shared" si="5"/>
        <v>142</v>
      </c>
      <c r="I22" s="20">
        <f t="shared" si="5"/>
        <v>179</v>
      </c>
      <c r="J22" s="20">
        <f t="shared" si="5"/>
        <v>0</v>
      </c>
      <c r="K22" s="20">
        <f t="shared" si="5"/>
        <v>95</v>
      </c>
      <c r="L22" s="20">
        <f t="shared" si="5"/>
        <v>246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1644</v>
      </c>
    </row>
    <row r="23" spans="1:36" s="47" customFormat="1" x14ac:dyDescent="0.25">
      <c r="A23" s="48" t="s">
        <v>26</v>
      </c>
      <c r="B23" s="19">
        <f>+B17+B19+B21</f>
        <v>959.76</v>
      </c>
      <c r="C23" s="19">
        <f t="shared" si="5"/>
        <v>516</v>
      </c>
      <c r="D23" s="19">
        <f t="shared" si="5"/>
        <v>479.88</v>
      </c>
      <c r="E23" s="19">
        <f t="shared" si="5"/>
        <v>283.8</v>
      </c>
      <c r="F23" s="19">
        <f t="shared" si="5"/>
        <v>1086.8</v>
      </c>
      <c r="G23" s="19">
        <f t="shared" si="5"/>
        <v>1761.3200000000002</v>
      </c>
      <c r="H23" s="19">
        <f t="shared" si="5"/>
        <v>737</v>
      </c>
      <c r="I23" s="19">
        <f t="shared" si="5"/>
        <v>929.31999999999994</v>
      </c>
      <c r="J23" s="19">
        <f t="shared" si="5"/>
        <v>0</v>
      </c>
      <c r="K23" s="19">
        <f t="shared" si="5"/>
        <v>492.8</v>
      </c>
      <c r="L23" s="19">
        <f t="shared" si="5"/>
        <v>1276.76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8523.4399999999987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>
        <v>31.33</v>
      </c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31.33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162.916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162.916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31.33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31.33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162.916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162.916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1400.56</v>
      </c>
      <c r="C49" s="44">
        <v>1073.98</v>
      </c>
      <c r="D49" s="44">
        <v>624.42999999999995</v>
      </c>
      <c r="E49" s="44">
        <v>657.5</v>
      </c>
      <c r="F49" s="44">
        <v>43.68</v>
      </c>
      <c r="G49" s="44">
        <v>1010.68</v>
      </c>
      <c r="H49" s="44">
        <v>931.97</v>
      </c>
      <c r="I49" s="44"/>
      <c r="J49" s="44">
        <v>1108.2</v>
      </c>
      <c r="K49" s="44">
        <v>388.82</v>
      </c>
      <c r="L49" s="44">
        <v>649.08000000000004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7888.9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>
        <v>777.9</v>
      </c>
      <c r="G52" s="44">
        <v>60.78</v>
      </c>
      <c r="H52" s="44"/>
      <c r="I52" s="44">
        <v>682.21</v>
      </c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1520.8899999999999</v>
      </c>
    </row>
    <row r="53" spans="1:34" x14ac:dyDescent="0.25">
      <c r="A53" s="17" t="s">
        <v>18</v>
      </c>
      <c r="B53" s="44">
        <v>127.58</v>
      </c>
      <c r="C53" s="44">
        <v>173.52</v>
      </c>
      <c r="D53" s="44">
        <v>0</v>
      </c>
      <c r="E53" s="44">
        <v>140.19999999999999</v>
      </c>
      <c r="F53" s="44">
        <v>306.83999999999997</v>
      </c>
      <c r="G53" s="44">
        <v>203.01</v>
      </c>
      <c r="H53" s="44">
        <v>367.23</v>
      </c>
      <c r="I53" s="44">
        <v>620.32000000000005</v>
      </c>
      <c r="J53" s="44"/>
      <c r="K53" s="44"/>
      <c r="L53" s="44">
        <v>474.81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2413.5100000000002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109</v>
      </c>
      <c r="H54" s="44"/>
      <c r="I54" s="44">
        <v>147.57</v>
      </c>
      <c r="J54" s="44"/>
      <c r="K54" s="44"/>
      <c r="L54" s="44">
        <v>56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312.57</v>
      </c>
    </row>
    <row r="55" spans="1:34" x14ac:dyDescent="0.25">
      <c r="A55" s="17" t="s">
        <v>52</v>
      </c>
      <c r="B55" s="44">
        <v>58.93</v>
      </c>
      <c r="C55" s="44"/>
      <c r="D55" s="44">
        <v>0</v>
      </c>
      <c r="E55" s="44">
        <v>0</v>
      </c>
      <c r="F55" s="44"/>
      <c r="G55" s="44">
        <v>11.46</v>
      </c>
      <c r="H55" s="44">
        <v>19.09</v>
      </c>
      <c r="I55" s="44"/>
      <c r="J55" s="44">
        <v>38.21</v>
      </c>
      <c r="K55" s="44">
        <v>81.290000000000006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208.98000000000002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>
        <v>30.42</v>
      </c>
      <c r="G58" s="44">
        <v>67.150000000000006</v>
      </c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97.570000000000007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2696.3299999999995</v>
      </c>
      <c r="C64" s="53">
        <f t="shared" ref="C64:AG64" si="21">+C15+C23+C31+C39+C47+C48+C49+C50+C51+C52+C53+C54+C55+C56+C57+C58+C59+C60+C61+C62+C63</f>
        <v>1876.5</v>
      </c>
      <c r="D64" s="53">
        <f t="shared" si="21"/>
        <v>1104.31</v>
      </c>
      <c r="E64" s="53">
        <f t="shared" si="21"/>
        <v>1081.5</v>
      </c>
      <c r="F64" s="53">
        <f t="shared" si="21"/>
        <v>2257.1400000000003</v>
      </c>
      <c r="G64" s="53">
        <f t="shared" si="21"/>
        <v>3370.4</v>
      </c>
      <c r="H64" s="53">
        <f t="shared" si="21"/>
        <v>2347.2060000000001</v>
      </c>
      <c r="I64" s="53">
        <f t="shared" si="21"/>
        <v>2521.42</v>
      </c>
      <c r="J64" s="53">
        <f t="shared" si="21"/>
        <v>1306.4100000000001</v>
      </c>
      <c r="K64" s="53">
        <f t="shared" si="21"/>
        <v>1037.4099999999999</v>
      </c>
      <c r="L64" s="53">
        <f t="shared" si="21"/>
        <v>2535.15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22133.775999999998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8 D</v>
      </c>
      <c r="E66" s="55" t="str">
        <f t="shared" si="22"/>
        <v>CAJA 9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5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2690.12</v>
      </c>
      <c r="C67" s="57">
        <f t="shared" ref="C67:L67" si="23">C12</f>
        <v>1874.88</v>
      </c>
      <c r="D67" s="57">
        <f t="shared" si="23"/>
        <v>1072.51</v>
      </c>
      <c r="E67" s="57">
        <f t="shared" si="23"/>
        <v>1051.23</v>
      </c>
      <c r="F67" s="57">
        <f t="shared" si="23"/>
        <v>2257.09</v>
      </c>
      <c r="G67" s="57">
        <f t="shared" si="23"/>
        <v>3364.55</v>
      </c>
      <c r="H67" s="57">
        <f t="shared" si="23"/>
        <v>2348.56</v>
      </c>
      <c r="I67" s="57">
        <f t="shared" si="23"/>
        <v>2517.0700000000002</v>
      </c>
      <c r="J67" s="57">
        <f t="shared" si="23"/>
        <v>1304.56</v>
      </c>
      <c r="K67" s="57">
        <f t="shared" si="23"/>
        <v>1038.93</v>
      </c>
      <c r="L67" s="57">
        <f t="shared" si="23"/>
        <v>2534.73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22054.230000000003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2690.12</v>
      </c>
      <c r="C69" s="59">
        <f t="shared" ref="C69:AG69" si="25">+C67+C68</f>
        <v>1874.88</v>
      </c>
      <c r="D69" s="59">
        <f t="shared" si="25"/>
        <v>1072.51</v>
      </c>
      <c r="E69" s="59">
        <f t="shared" si="25"/>
        <v>1051.23</v>
      </c>
      <c r="F69" s="59">
        <f t="shared" si="25"/>
        <v>2257.09</v>
      </c>
      <c r="G69" s="59">
        <f t="shared" si="25"/>
        <v>3364.55</v>
      </c>
      <c r="H69" s="59">
        <f t="shared" si="25"/>
        <v>2348.56</v>
      </c>
      <c r="I69" s="59">
        <f t="shared" si="25"/>
        <v>2517.0700000000002</v>
      </c>
      <c r="J69" s="59">
        <f t="shared" si="25"/>
        <v>1304.56</v>
      </c>
      <c r="K69" s="59">
        <f t="shared" si="25"/>
        <v>1038.93</v>
      </c>
      <c r="L69" s="59">
        <f t="shared" si="25"/>
        <v>2534.73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22054.230000000003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6.2099999999995816</v>
      </c>
      <c r="C70" s="57">
        <f t="shared" si="26"/>
        <v>1.6199999999998909</v>
      </c>
      <c r="D70" s="57">
        <f t="shared" si="26"/>
        <v>31.799999999999955</v>
      </c>
      <c r="E70" s="57">
        <f t="shared" si="26"/>
        <v>30.269999999999982</v>
      </c>
      <c r="F70" s="57">
        <f t="shared" si="26"/>
        <v>5.0000000000181899E-2</v>
      </c>
      <c r="G70" s="57">
        <f t="shared" si="26"/>
        <v>5.8499999999999091</v>
      </c>
      <c r="H70" s="57">
        <f t="shared" si="26"/>
        <v>-1.3539999999998145</v>
      </c>
      <c r="I70" s="57">
        <f t="shared" si="26"/>
        <v>4.3499999999999091</v>
      </c>
      <c r="J70" s="57">
        <f t="shared" si="26"/>
        <v>1.8500000000001364</v>
      </c>
      <c r="K70" s="57">
        <f t="shared" si="26"/>
        <v>-1.5200000000002092</v>
      </c>
      <c r="L70" s="57">
        <f t="shared" si="26"/>
        <v>0.42000000000007276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79.545999999999594</v>
      </c>
    </row>
    <row r="71" spans="1:34" ht="112.5" customHeight="1" x14ac:dyDescent="0.25">
      <c r="A71" s="77" t="s">
        <v>96</v>
      </c>
      <c r="B71" s="14"/>
      <c r="C71" s="14"/>
      <c r="D71" s="14" t="s">
        <v>123</v>
      </c>
      <c r="E71" s="14" t="s">
        <v>124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33" sqref="AI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</v>
      </c>
      <c r="C8" s="1" t="s">
        <v>38</v>
      </c>
      <c r="D8" s="2"/>
    </row>
    <row r="9" spans="1:36" x14ac:dyDescent="0.25">
      <c r="A9" s="1" t="s">
        <v>22</v>
      </c>
      <c r="B9" s="24">
        <v>5.16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1325.33</v>
      </c>
      <c r="C12" s="26">
        <v>2858.46</v>
      </c>
      <c r="D12" s="26">
        <v>3237.56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7421.35</v>
      </c>
      <c r="AI12" s="26">
        <v>7319.33</v>
      </c>
      <c r="AJ12" s="69">
        <f>+AI12-AH12</f>
        <v>-102.02000000000044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137.5</v>
      </c>
      <c r="C15" s="23">
        <v>187.5</v>
      </c>
      <c r="D15" s="23">
        <v>181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506</v>
      </c>
    </row>
    <row r="16" spans="1:36" s="32" customFormat="1" x14ac:dyDescent="0.25">
      <c r="A16" s="30" t="s">
        <v>20</v>
      </c>
      <c r="B16" s="31"/>
      <c r="C16" s="31">
        <v>280</v>
      </c>
      <c r="D16" s="31">
        <v>241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521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1456</v>
      </c>
      <c r="D17" s="22">
        <f t="shared" ref="D17:AG17" si="2">D16*$B$8</f>
        <v>1253.2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2709.2</v>
      </c>
    </row>
    <row r="18" spans="1:36" s="32" customFormat="1" x14ac:dyDescent="0.25">
      <c r="A18" s="30" t="s">
        <v>23</v>
      </c>
      <c r="B18" s="33">
        <v>86</v>
      </c>
      <c r="C18" s="33">
        <v>30</v>
      </c>
      <c r="D18" s="33">
        <v>72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188</v>
      </c>
      <c r="AJ18" s="70"/>
    </row>
    <row r="19" spans="1:36" s="47" customFormat="1" x14ac:dyDescent="0.25">
      <c r="A19" s="46" t="s">
        <v>27</v>
      </c>
      <c r="B19" s="22">
        <f>B18*$B$9</f>
        <v>443.76</v>
      </c>
      <c r="C19" s="22">
        <f t="shared" ref="C19:AG19" si="3">C18*$B$9</f>
        <v>154.80000000000001</v>
      </c>
      <c r="D19" s="22">
        <f t="shared" si="3"/>
        <v>371.52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970.07999999999993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86</v>
      </c>
      <c r="C22" s="20">
        <f t="shared" ref="C22:AG23" si="5">+C16+C18+C20</f>
        <v>310</v>
      </c>
      <c r="D22" s="20">
        <f t="shared" si="5"/>
        <v>313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709</v>
      </c>
    </row>
    <row r="23" spans="1:36" s="47" customFormat="1" x14ac:dyDescent="0.25">
      <c r="A23" s="48" t="s">
        <v>26</v>
      </c>
      <c r="B23" s="19">
        <f>+B17+B19+B21</f>
        <v>443.76</v>
      </c>
      <c r="C23" s="19">
        <f t="shared" si="5"/>
        <v>1610.8</v>
      </c>
      <c r="D23" s="19">
        <f t="shared" si="5"/>
        <v>1624.72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3679.2799999999997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7.53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7.53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39.156000000000006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39.156000000000006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7.53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7.53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39.156000000000006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39.156000000000006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510.19</v>
      </c>
      <c r="C49" s="44">
        <v>887.44</v>
      </c>
      <c r="D49" s="44">
        <v>1024.0899999999999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2421.7200000000003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161.5</v>
      </c>
      <c r="C53" s="44">
        <v>180.18</v>
      </c>
      <c r="D53" s="44">
        <v>370.41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712.09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74.45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74.45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1327.4</v>
      </c>
      <c r="C64" s="53">
        <f t="shared" ref="C64:AG64" si="21">+C15+C23+C31+C39+C47+C48+C49+C50+C51+C52+C53+C54+C55+C56+C57+C58+C59+C60+C61+C62+C63</f>
        <v>2865.9199999999996</v>
      </c>
      <c r="D64" s="53">
        <f t="shared" si="21"/>
        <v>3239.3759999999997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7432.6959999999999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1325.33</v>
      </c>
      <c r="C67" s="57">
        <f t="shared" ref="C67:L67" si="23">C12</f>
        <v>2858.46</v>
      </c>
      <c r="D67" s="57">
        <f t="shared" si="23"/>
        <v>3237.56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7421.35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1325.33</v>
      </c>
      <c r="C69" s="59">
        <f t="shared" ref="C69:AG69" si="25">+C67+C68</f>
        <v>2858.46</v>
      </c>
      <c r="D69" s="59">
        <f t="shared" si="25"/>
        <v>3237.56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7421.35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2.0700000000001637</v>
      </c>
      <c r="C70" s="57">
        <f t="shared" si="26"/>
        <v>7.4599999999995816</v>
      </c>
      <c r="D70" s="57">
        <f t="shared" si="26"/>
        <v>1.8159999999998035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11.345999999999549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9" sqref="AI1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5.2</v>
      </c>
      <c r="C8" s="1" t="s">
        <v>38</v>
      </c>
      <c r="D8" s="2">
        <v>5.52</v>
      </c>
    </row>
    <row r="9" spans="1:36" x14ac:dyDescent="0.25">
      <c r="A9" s="1" t="s">
        <v>22</v>
      </c>
      <c r="B9" s="24">
        <v>5.16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3002.88</v>
      </c>
      <c r="C12" s="26">
        <v>2395.64</v>
      </c>
      <c r="D12" s="26">
        <v>517.41999999999996</v>
      </c>
      <c r="E12" s="26">
        <v>1312.5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7228.4400000000005</v>
      </c>
      <c r="AI12" s="26">
        <v>7161.18</v>
      </c>
      <c r="AJ12" s="69">
        <f>+AI12-AH12</f>
        <v>-67.260000000000218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334.5</v>
      </c>
      <c r="C15" s="23">
        <v>307</v>
      </c>
      <c r="D15" s="23">
        <v>102</v>
      </c>
      <c r="E15" s="23">
        <v>347.5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1091</v>
      </c>
    </row>
    <row r="16" spans="1:36" s="32" customFormat="1" x14ac:dyDescent="0.25">
      <c r="A16" s="30" t="s">
        <v>20</v>
      </c>
      <c r="B16" s="31">
        <v>31</v>
      </c>
      <c r="C16" s="31">
        <v>105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136</v>
      </c>
      <c r="AJ16" s="70"/>
    </row>
    <row r="17" spans="1:36" s="47" customFormat="1" x14ac:dyDescent="0.25">
      <c r="A17" s="46" t="s">
        <v>27</v>
      </c>
      <c r="B17" s="22">
        <f>B16*$B$8</f>
        <v>161.20000000000002</v>
      </c>
      <c r="C17" s="22">
        <f>C16*$B$8</f>
        <v>546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707.2</v>
      </c>
    </row>
    <row r="18" spans="1:36" s="32" customFormat="1" x14ac:dyDescent="0.25">
      <c r="A18" s="30" t="s">
        <v>23</v>
      </c>
      <c r="B18" s="33">
        <v>258</v>
      </c>
      <c r="C18" s="33">
        <v>115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373</v>
      </c>
      <c r="AJ18" s="70"/>
    </row>
    <row r="19" spans="1:36" s="47" customFormat="1" x14ac:dyDescent="0.25">
      <c r="A19" s="46" t="s">
        <v>27</v>
      </c>
      <c r="B19" s="22">
        <f>B18*$B$9</f>
        <v>1331.28</v>
      </c>
      <c r="C19" s="22">
        <f t="shared" ref="C19:AG19" si="3">C18*$B$9</f>
        <v>593.4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1924.6799999999998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289</v>
      </c>
      <c r="C22" s="20">
        <f t="shared" ref="C22:AG23" si="5">+C16+C18+C20</f>
        <v>220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509</v>
      </c>
    </row>
    <row r="23" spans="1:36" s="47" customFormat="1" x14ac:dyDescent="0.25">
      <c r="A23" s="48" t="s">
        <v>26</v>
      </c>
      <c r="B23" s="19">
        <f>+B17+B19+B21</f>
        <v>1492.48</v>
      </c>
      <c r="C23" s="19">
        <f t="shared" si="5"/>
        <v>1139.4000000000001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2631.88</v>
      </c>
    </row>
    <row r="24" spans="1:36" x14ac:dyDescent="0.25">
      <c r="A24" s="13" t="s">
        <v>28</v>
      </c>
      <c r="B24" s="34">
        <v>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</v>
      </c>
    </row>
    <row r="25" spans="1:36" s="47" customFormat="1" x14ac:dyDescent="0.25">
      <c r="A25" s="46" t="s">
        <v>31</v>
      </c>
      <c r="B25" s="22">
        <f>B24*$D$8</f>
        <v>11.04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11.04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2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11.04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11.04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4.43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4.43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22.858799999999999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22.858799999999999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4.43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4.43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22.858799999999999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22.858799999999999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848.25</v>
      </c>
      <c r="C49" s="44">
        <v>667.93</v>
      </c>
      <c r="D49" s="44">
        <v>324.92</v>
      </c>
      <c r="E49" s="44">
        <v>649.88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2490.98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327.58999999999997</v>
      </c>
      <c r="C53" s="44">
        <v>238.06</v>
      </c>
      <c r="D53" s="44">
        <v>90.66</v>
      </c>
      <c r="E53" s="44">
        <v>314.58999999999997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970.89999999999986</v>
      </c>
    </row>
    <row r="54" spans="1:34" x14ac:dyDescent="0.25">
      <c r="A54" s="17" t="s">
        <v>114</v>
      </c>
      <c r="B54" s="44"/>
      <c r="C54" s="44">
        <v>21.34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21.34</v>
      </c>
    </row>
    <row r="55" spans="1:34" x14ac:dyDescent="0.25">
      <c r="A55" s="17" t="s">
        <v>52</v>
      </c>
      <c r="B55" s="44"/>
      <c r="C55" s="44"/>
      <c r="D55" s="44"/>
      <c r="E55" s="44">
        <v>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3013.86</v>
      </c>
      <c r="C64" s="53">
        <f t="shared" ref="C64:AG64" si="21">+C15+C23+C31+C39+C47+C48+C49+C50+C51+C52+C53+C54+C55+C56+C57+C58+C59+C60+C61+C62+C63</f>
        <v>2396.5888</v>
      </c>
      <c r="D64" s="53">
        <f t="shared" si="21"/>
        <v>517.58000000000004</v>
      </c>
      <c r="E64" s="53">
        <f t="shared" si="21"/>
        <v>1313.97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7241.9988000000003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3002.88</v>
      </c>
      <c r="C67" s="57">
        <f t="shared" ref="C67:L67" si="23">C12</f>
        <v>2395.64</v>
      </c>
      <c r="D67" s="57">
        <f t="shared" si="23"/>
        <v>517.41999999999996</v>
      </c>
      <c r="E67" s="57">
        <f t="shared" si="23"/>
        <v>1312.5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7228.4400000000005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3002.88</v>
      </c>
      <c r="C69" s="59">
        <f t="shared" ref="C69:AG69" si="25">+C67+C68</f>
        <v>2395.64</v>
      </c>
      <c r="D69" s="59">
        <f t="shared" si="25"/>
        <v>517.41999999999996</v>
      </c>
      <c r="E69" s="59">
        <f t="shared" si="25"/>
        <v>1312.5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7228.4400000000005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10.980000000000018</v>
      </c>
      <c r="C70" s="57">
        <f t="shared" si="26"/>
        <v>0.94880000000011933</v>
      </c>
      <c r="D70" s="57">
        <f t="shared" si="26"/>
        <v>0.16000000000008185</v>
      </c>
      <c r="E70" s="57">
        <f t="shared" si="26"/>
        <v>1.4700000000000273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13.558800000000247</v>
      </c>
    </row>
    <row r="71" spans="1:34" ht="107.25" customHeight="1" x14ac:dyDescent="0.25">
      <c r="A71" s="77" t="s">
        <v>96</v>
      </c>
      <c r="B71" s="14" t="s">
        <v>132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133</v>
      </c>
      <c r="AH72" s="47"/>
    </row>
    <row r="73" spans="1:34" x14ac:dyDescent="0.25">
      <c r="B73" s="12" t="s">
        <v>134</v>
      </c>
      <c r="AH73" s="47"/>
    </row>
    <row r="74" spans="1:34" x14ac:dyDescent="0.25">
      <c r="B74" s="12" t="s">
        <v>135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49" sqref="AH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521.92999999999995</v>
      </c>
      <c r="C12" s="26">
        <v>1061.03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1582.96</v>
      </c>
      <c r="AI12" s="26">
        <v>1565.8</v>
      </c>
      <c r="AJ12" s="69">
        <f>+AI12-AH12</f>
        <v>-17.160000000000082</v>
      </c>
    </row>
    <row r="13" spans="1:36" ht="19.5" customHeight="1" x14ac:dyDescent="0.25">
      <c r="A13" s="25" t="s">
        <v>117</v>
      </c>
      <c r="B13" s="26">
        <v>12</v>
      </c>
      <c r="C13" s="26">
        <v>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>
        <v>6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/>
      <c r="C15" s="23">
        <v>27.5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27.5</v>
      </c>
    </row>
    <row r="16" spans="1:36" s="32" customFormat="1" x14ac:dyDescent="0.25">
      <c r="A16" s="30" t="s">
        <v>20</v>
      </c>
      <c r="B16" s="31">
        <v>44</v>
      </c>
      <c r="C16" s="31">
        <v>26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</v>
      </c>
      <c r="AJ16" s="70"/>
    </row>
    <row r="17" spans="1:36" s="47" customFormat="1" x14ac:dyDescent="0.25">
      <c r="A17" s="46" t="s">
        <v>27</v>
      </c>
      <c r="B17" s="22">
        <f>B16*$B$8</f>
        <v>227.04000000000002</v>
      </c>
      <c r="C17" s="22">
        <f>C16*$B$8</f>
        <v>134.16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361.20000000000005</v>
      </c>
    </row>
    <row r="18" spans="1:36" s="32" customFormat="1" x14ac:dyDescent="0.25">
      <c r="A18" s="30" t="s">
        <v>23</v>
      </c>
      <c r="B18" s="33"/>
      <c r="C18" s="33">
        <v>48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249.60000000000002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249.60000000000002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44</v>
      </c>
      <c r="C22" s="20">
        <f t="shared" ref="C22:AG23" si="5">+C16+C18+C20</f>
        <v>74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118</v>
      </c>
    </row>
    <row r="23" spans="1:36" s="47" customFormat="1" x14ac:dyDescent="0.25">
      <c r="A23" s="48" t="s">
        <v>26</v>
      </c>
      <c r="B23" s="19">
        <f>+B17+B19+B21</f>
        <v>227.04000000000002</v>
      </c>
      <c r="C23" s="19">
        <f t="shared" si="5"/>
        <v>383.76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610.79999999999995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5.53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5.53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28.534800000000001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28.534800000000001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5.53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5.53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28.534800000000001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28.534800000000001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3.64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3.64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18.928000000000001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18.928000000000001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3.64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3.64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18.928000000000001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18.928000000000001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291.45</v>
      </c>
      <c r="C49" s="44">
        <v>589.9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881.34999999999991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24.08</v>
      </c>
      <c r="C53" s="44">
        <v>8.6300000000000008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32.71</v>
      </c>
    </row>
    <row r="54" spans="1:34" x14ac:dyDescent="0.25">
      <c r="A54" s="17" t="s">
        <v>114</v>
      </c>
      <c r="B54" s="44"/>
      <c r="C54" s="44">
        <v>20.96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20.96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542.57000000000005</v>
      </c>
      <c r="C64" s="53">
        <f t="shared" ref="C64:AG64" si="21">+C15+C23+C31+C39+C47+C48+C49+C50+C51+C52+C53+C54+C55+C56+C57+C58+C59+C60+C61+C62+C63</f>
        <v>1078.2128000000002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1620.7828000000004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521.92999999999995</v>
      </c>
      <c r="C67" s="57">
        <f t="shared" ref="C67:L67" si="23">C12</f>
        <v>1061.03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1582.96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36</v>
      </c>
    </row>
    <row r="69" spans="1:34" s="47" customFormat="1" x14ac:dyDescent="0.25">
      <c r="A69" s="58" t="s">
        <v>94</v>
      </c>
      <c r="B69" s="59">
        <f>+B67+B68</f>
        <v>539.92999999999995</v>
      </c>
      <c r="C69" s="59">
        <f t="shared" ref="C69:AG69" si="25">+C67+C68</f>
        <v>1079.03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1618.96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2.6400000000001</v>
      </c>
      <c r="C70" s="57">
        <f t="shared" si="26"/>
        <v>-0.8171999999997297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1.8228000000003703</v>
      </c>
    </row>
    <row r="71" spans="1:34" ht="102.75" customHeight="1" x14ac:dyDescent="0.25">
      <c r="A71" s="77" t="s">
        <v>96</v>
      </c>
      <c r="B71" s="14" t="s">
        <v>127</v>
      </c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3" sqref="C7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269.14</v>
      </c>
      <c r="C12" s="26">
        <v>1003.51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1272.6500000000001</v>
      </c>
      <c r="AI12" s="26"/>
      <c r="AJ12" s="69">
        <f>+AI12-AH12</f>
        <v>-1272.6500000000001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82</v>
      </c>
      <c r="C15" s="23">
        <v>41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123</v>
      </c>
    </row>
    <row r="16" spans="1:36" s="32" customFormat="1" x14ac:dyDescent="0.25">
      <c r="A16" s="30" t="s">
        <v>20</v>
      </c>
      <c r="B16" s="31">
        <v>12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</v>
      </c>
      <c r="AJ16" s="70"/>
    </row>
    <row r="17" spans="1:36" s="47" customFormat="1" x14ac:dyDescent="0.25">
      <c r="A17" s="46" t="s">
        <v>27</v>
      </c>
      <c r="B17" s="22">
        <f>B16*$B$8</f>
        <v>61.92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61.92</v>
      </c>
    </row>
    <row r="18" spans="1:36" s="32" customFormat="1" x14ac:dyDescent="0.25">
      <c r="A18" s="30" t="s">
        <v>23</v>
      </c>
      <c r="B18" s="33"/>
      <c r="C18" s="33">
        <v>130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130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676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676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</v>
      </c>
      <c r="C22" s="20">
        <f t="shared" ref="C22:AG23" si="5">+C16+C18+C20</f>
        <v>130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142</v>
      </c>
    </row>
    <row r="23" spans="1:36" s="47" customFormat="1" x14ac:dyDescent="0.25">
      <c r="A23" s="48" t="s">
        <v>26</v>
      </c>
      <c r="B23" s="19">
        <f>+B17+B19+B21</f>
        <v>61.92</v>
      </c>
      <c r="C23" s="19">
        <f t="shared" si="5"/>
        <v>676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737.92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114.88</v>
      </c>
      <c r="C49" s="44">
        <v>218.52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333.4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86.42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86.42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11.46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11.46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270.26</v>
      </c>
      <c r="C64" s="53">
        <f t="shared" ref="C64:AG64" si="21">+C15+C23+C31+C39+C47+C48+C49+C50+C51+C52+C53+C54+C55+C56+C57+C58+C59+C60+C61+C62+C63</f>
        <v>1021.9399999999999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1292.1999999999998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269.14</v>
      </c>
      <c r="C67" s="57">
        <f t="shared" ref="C67:L67" si="23">C12</f>
        <v>1003.51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1272.6500000000001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269.14</v>
      </c>
      <c r="C69" s="59">
        <f t="shared" ref="C69:AG69" si="25">+C67+C68</f>
        <v>1003.51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1272.6500000000001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1.1200000000000045</v>
      </c>
      <c r="C70" s="57">
        <f t="shared" si="26"/>
        <v>18.42999999999995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19.549999999999955</v>
      </c>
    </row>
    <row r="71" spans="1:34" ht="96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C1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44720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5.16</v>
      </c>
      <c r="C8" s="1" t="s">
        <v>38</v>
      </c>
      <c r="D8" s="2"/>
    </row>
    <row r="9" spans="1:36" x14ac:dyDescent="0.25">
      <c r="A9" s="1" t="s">
        <v>22</v>
      </c>
      <c r="B9" s="24">
        <v>5.2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2047.74</v>
      </c>
      <c r="C12" s="26">
        <v>1625.64</v>
      </c>
      <c r="D12" s="26">
        <v>1511.55</v>
      </c>
      <c r="E12" s="26">
        <v>1321.09</v>
      </c>
      <c r="F12" s="26">
        <v>3745.82</v>
      </c>
      <c r="G12" s="26">
        <v>385.51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10637.35</v>
      </c>
      <c r="AI12" s="26">
        <v>10522.87</v>
      </c>
      <c r="AJ12" s="69">
        <f>+AI12-AH12</f>
        <v>-114.47999999999956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260</v>
      </c>
      <c r="C15" s="23">
        <v>123.7</v>
      </c>
      <c r="D15" s="23">
        <v>123.2</v>
      </c>
      <c r="E15" s="23">
        <v>423</v>
      </c>
      <c r="F15" s="23">
        <v>426.5</v>
      </c>
      <c r="G15" s="23">
        <v>29.5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1385.9</v>
      </c>
    </row>
    <row r="16" spans="1:36" s="32" customFormat="1" x14ac:dyDescent="0.25">
      <c r="A16" s="30" t="s">
        <v>20</v>
      </c>
      <c r="B16" s="31">
        <v>127</v>
      </c>
      <c r="C16" s="31">
        <v>16</v>
      </c>
      <c r="D16" s="31">
        <v>88</v>
      </c>
      <c r="E16" s="31">
        <v>1</v>
      </c>
      <c r="F16" s="31">
        <v>200</v>
      </c>
      <c r="G16" s="31">
        <v>50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482</v>
      </c>
      <c r="AJ16" s="70"/>
    </row>
    <row r="17" spans="1:36" s="47" customFormat="1" x14ac:dyDescent="0.25">
      <c r="A17" s="46" t="s">
        <v>27</v>
      </c>
      <c r="B17" s="22">
        <f>B16*$B$8</f>
        <v>655.32000000000005</v>
      </c>
      <c r="C17" s="22">
        <f>C16*$B$8</f>
        <v>82.56</v>
      </c>
      <c r="D17" s="22">
        <f t="shared" ref="D17:AG17" si="2">D16*$B$8</f>
        <v>454.08000000000004</v>
      </c>
      <c r="E17" s="22">
        <f t="shared" si="2"/>
        <v>5.16</v>
      </c>
      <c r="F17" s="22">
        <f t="shared" si="2"/>
        <v>1032</v>
      </c>
      <c r="G17" s="22">
        <f t="shared" si="2"/>
        <v>258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2487.12</v>
      </c>
    </row>
    <row r="18" spans="1:36" s="32" customFormat="1" x14ac:dyDescent="0.25">
      <c r="A18" s="30" t="s">
        <v>23</v>
      </c>
      <c r="B18" s="33"/>
      <c r="C18" s="33">
        <v>95</v>
      </c>
      <c r="D18" s="33"/>
      <c r="E18" s="33">
        <v>85</v>
      </c>
      <c r="F18" s="33">
        <v>156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336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494</v>
      </c>
      <c r="D19" s="22">
        <f t="shared" si="3"/>
        <v>0</v>
      </c>
      <c r="E19" s="22">
        <f t="shared" si="3"/>
        <v>442</v>
      </c>
      <c r="F19" s="22">
        <f t="shared" si="3"/>
        <v>811.2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1747.2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127</v>
      </c>
      <c r="C22" s="20">
        <f t="shared" ref="C22:AG23" si="5">+C16+C18+C20</f>
        <v>111</v>
      </c>
      <c r="D22" s="20">
        <f t="shared" si="5"/>
        <v>88</v>
      </c>
      <c r="E22" s="20">
        <f t="shared" si="5"/>
        <v>86</v>
      </c>
      <c r="F22" s="20">
        <f t="shared" si="5"/>
        <v>356</v>
      </c>
      <c r="G22" s="20">
        <f t="shared" si="5"/>
        <v>50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818</v>
      </c>
    </row>
    <row r="23" spans="1:36" s="47" customFormat="1" x14ac:dyDescent="0.25">
      <c r="A23" s="48" t="s">
        <v>26</v>
      </c>
      <c r="B23" s="19">
        <f>+B17+B19+B21</f>
        <v>655.32000000000005</v>
      </c>
      <c r="C23" s="19">
        <f t="shared" si="5"/>
        <v>576.55999999999995</v>
      </c>
      <c r="D23" s="19">
        <f t="shared" si="5"/>
        <v>454.08000000000004</v>
      </c>
      <c r="E23" s="19">
        <f t="shared" si="5"/>
        <v>447.16</v>
      </c>
      <c r="F23" s="19">
        <f t="shared" si="5"/>
        <v>1843.2</v>
      </c>
      <c r="G23" s="19">
        <f t="shared" si="5"/>
        <v>258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4234.32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631.38</v>
      </c>
      <c r="C49" s="44">
        <v>872.99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1504.37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628.04999999999995</v>
      </c>
      <c r="E52" s="44">
        <v>402.58</v>
      </c>
      <c r="F52" s="44">
        <v>1375.24</v>
      </c>
      <c r="G52" s="44">
        <v>69.41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2475.2799999999997</v>
      </c>
    </row>
    <row r="53" spans="1:34" x14ac:dyDescent="0.25">
      <c r="A53" s="17" t="s">
        <v>18</v>
      </c>
      <c r="B53" s="44">
        <v>57.18</v>
      </c>
      <c r="C53" s="44">
        <v>53.32</v>
      </c>
      <c r="D53" s="44">
        <v>306.86</v>
      </c>
      <c r="E53" s="44">
        <v>48.26</v>
      </c>
      <c r="F53" s="44">
        <v>27.37</v>
      </c>
      <c r="G53" s="44">
        <v>29.4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522.39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445.53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445.53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>
        <v>78.73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78.73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2049.41</v>
      </c>
      <c r="C64" s="53">
        <f t="shared" ref="C64:AG64" si="21">+C15+C23+C31+C39+C47+C48+C49+C50+C51+C52+C53+C54+C55+C56+C57+C58+C59+C60+C61+C62+C63</f>
        <v>1626.57</v>
      </c>
      <c r="D64" s="53">
        <f t="shared" si="21"/>
        <v>1512.19</v>
      </c>
      <c r="E64" s="53">
        <f t="shared" si="21"/>
        <v>1321</v>
      </c>
      <c r="F64" s="53">
        <f t="shared" si="21"/>
        <v>3751.0399999999995</v>
      </c>
      <c r="G64" s="53">
        <f t="shared" si="21"/>
        <v>386.30999999999995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10646.519999999999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2047.74</v>
      </c>
      <c r="C67" s="57">
        <f t="shared" ref="C67:L67" si="23">C12</f>
        <v>1625.64</v>
      </c>
      <c r="D67" s="57">
        <f t="shared" si="23"/>
        <v>1511.55</v>
      </c>
      <c r="E67" s="57">
        <f t="shared" si="23"/>
        <v>1321.09</v>
      </c>
      <c r="F67" s="57">
        <f t="shared" si="23"/>
        <v>3745.82</v>
      </c>
      <c r="G67" s="57">
        <f t="shared" si="23"/>
        <v>385.51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10637.35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2047.74</v>
      </c>
      <c r="C69" s="59">
        <f t="shared" ref="C69:AG69" si="25">+C67+C68</f>
        <v>1625.64</v>
      </c>
      <c r="D69" s="59">
        <f t="shared" si="25"/>
        <v>1511.55</v>
      </c>
      <c r="E69" s="59">
        <f t="shared" si="25"/>
        <v>1321.09</v>
      </c>
      <c r="F69" s="59">
        <f t="shared" si="25"/>
        <v>3745.82</v>
      </c>
      <c r="G69" s="59">
        <f t="shared" si="25"/>
        <v>385.51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10637.35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1.6699999999998454</v>
      </c>
      <c r="C70" s="57">
        <f t="shared" si="26"/>
        <v>0.92999999999983629</v>
      </c>
      <c r="D70" s="57">
        <f t="shared" si="26"/>
        <v>0.64000000000010004</v>
      </c>
      <c r="E70" s="57">
        <f t="shared" si="26"/>
        <v>-8.9999999999918145E-2</v>
      </c>
      <c r="F70" s="57">
        <f t="shared" si="26"/>
        <v>5.2199999999993452</v>
      </c>
      <c r="G70" s="57">
        <f t="shared" si="26"/>
        <v>0.79999999999995453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9.1699999999991633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2022-06-10T15:32:17Z</dcterms:modified>
</cp:coreProperties>
</file>