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Hoja2" sheetId="153" r:id="rId8"/>
    <sheet name="BOCAS" sheetId="150" r:id="rId9"/>
    <sheet name="LAGUNETICA" sheetId="151" r:id="rId10"/>
    <sheet name="SANANTONIO" sheetId="152" r:id="rId11"/>
  </sheets>
  <definedNames>
    <definedName name="_xlnm.Print_Area" localSheetId="2">AUTOMERCADO!$A$1:$H$67</definedName>
    <definedName name="_xlnm.Print_Area" localSheetId="8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9">LAGUNETICA!$A$1:$H$67</definedName>
    <definedName name="_xlnm.Print_Area" localSheetId="3">MODELO!$A$1:$H$67</definedName>
    <definedName name="_xlnm.Print_Area" localSheetId="10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23" i="40" l="1"/>
  <c r="AG23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D69" i="40" l="1"/>
  <c r="C69" i="40"/>
  <c r="AE64" i="40"/>
  <c r="AE70" i="40" s="1"/>
  <c r="AF64" i="40"/>
  <c r="AF70" i="40" s="1"/>
  <c r="Q39" i="40"/>
  <c r="M39" i="40"/>
  <c r="AG64" i="40"/>
  <c r="AG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N23" i="40"/>
  <c r="M23" i="40"/>
  <c r="AH69" i="40" l="1"/>
  <c r="O64" i="40"/>
  <c r="O70" i="40" s="1"/>
  <c r="S64" i="40"/>
  <c r="S70" i="40" s="1"/>
  <c r="M64" i="40"/>
  <c r="M70" i="40" s="1"/>
  <c r="R64" i="40"/>
  <c r="R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I39" i="40" s="1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E47" i="40"/>
  <c r="I47" i="40"/>
  <c r="K47" i="40"/>
  <c r="B38" i="40"/>
  <c r="K23" i="40" l="1"/>
  <c r="G23" i="40"/>
  <c r="G64" i="40" s="1"/>
  <c r="G70" i="40" s="1"/>
  <c r="F39" i="40"/>
  <c r="G47" i="40"/>
  <c r="L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<sst xmlns="http://schemas.openxmlformats.org/spreadsheetml/2006/main" count="743" uniqueCount="131">
  <si>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</si>
  <si>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</si>
  <si>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</si>
  <si>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</si>
  <si>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</si>
  <si>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</si>
  <si>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</si>
  <si>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</si>
  <si>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</si>
  <si>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</si>
  <si>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</si>
  <si>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</si>
  <si>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</si>
  <si>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</si>
  <si>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</si>
  <si>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</si>
  <si>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</si>
  <si>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</si>
  <si>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</si>
  <si>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</si>
  <si>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</si>
  <si>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</si>
  <si>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</si>
  <si>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</si>
  <si>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</si>
  <si>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</si>
  <si>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</si>
  <si>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</si>
  <si>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</si>
  <si>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</si>
  <si>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</si>
  <si>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</si>
  <si>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</si>
  <si>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</si>
  <si>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</si>
  <si>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</si>
  <si>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</si>
  <si>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</si>
  <si>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</si>
  <si>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</si>
  <si>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</si>
  <si>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</si>
  <si>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</si>
  <si>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</si>
  <si>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</si>
  <si>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</si>
  <si>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</si>
  <si>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</si>
  <si>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</si>
  <si>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</si>
  <si>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</si>
  <si>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</si>
  <si>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</si>
  <si>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</si>
  <si>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</si>
  <si>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</si>
  <si>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</si>
  <si>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</si>
  <si>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</si>
  <si>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</si>
  <si>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</si>
  <si>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</si>
  <si>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</si>
  <si>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</si>
  <si>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</si>
  <si>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</si>
  <si>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</si>
  <si>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</si>
  <si>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</si>
  <si>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</si>
  <si>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</si>
  <si>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</si>
  <si>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</si>
  <si>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</si>
  <si>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</si>
  <si>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</si>
  <si>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</si>
  <si>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</si>
  <si>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</si>
  <si>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</si>
  <si>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</si>
  <si>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</si>
  <si>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</si>
  <si>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</si>
  <si>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</si>
  <si>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</si>
  <si>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</si>
  <si>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</si>
  <si>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</si>
  <si>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</si>
  <si>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</si>
  <si>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</si>
  <si>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</si>
  <si>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</si>
  <si>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</si>
  <si>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</si>
  <si>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</si>
  <si>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</si>
  <si>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</si>
  <si>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</si>
  <si>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</si>
  <si>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</si>
  <si>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</si>
  <si>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</si>
  <si>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</si>
  <si>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</si>
  <si>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</si>
  <si>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</si>
  <si>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</si>
  <si>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</si>
  <si>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</si>
  <si>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</si>
  <si>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</si>
  <si>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</si>
  <si>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</si>
  <si>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</si>
  <si>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</si>
  <si>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</si>
  <si>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</si>
  <si>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</si>
  <si>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</si>
  <si>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</si>
  <si>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</si>
  <si>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ENDEBITO#54.87</t>
  </si>
  <si>
    <t>FONDO 90.50 FALTANTE DE 9.13</t>
  </si>
  <si>
    <t>CUENTA COBRADA POR MENOS #2055</t>
  </si>
  <si>
    <t xml:space="preserve"> </t>
  </si>
  <si>
    <t>FONDO 10.00</t>
  </si>
  <si>
    <t>FALTANTE DE 10.00 FONDO 17.50</t>
  </si>
  <si>
    <t>FONDO 13.50</t>
  </si>
  <si>
    <t>FONDO 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</si>
</sst>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>
        <v>5.09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3206.64</v>
      </c>
      <c r="C12" s="26">
        <v>2339.35</v>
      </c>
      <c r="D12" s="26">
        <v>876.15</v>
      </c>
      <c r="E12" s="26">
        <v>4893.91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11316.05</v>
      </c>
      <c r="AI12" s="26">
        <v>11217.09</v>
      </c>
      <c r="AJ12" s="69">
        <f>+AI12-AH12</f>
        <v>-98.959999999999127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231.5</v>
      </c>
      <c r="C15" s="23">
        <v>451.9</v>
      </c>
      <c r="D15" s="23">
        <v>56.5</v>
      </c>
      <c r="E15" s="23">
        <v>469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1208.9000000000001</v>
      </c>
    </row>
    <row r="16" spans="1:36" s="32" customFormat="1" x14ac:dyDescent="0.25">
      <c r="A16" s="30" t="s">
        <v>20</v>
      </c>
      <c r="B16" s="31">
        <v>254</v>
      </c>
      <c r="C16" s="31">
        <v>26</v>
      </c>
      <c r="D16" s="31">
        <v>57</v>
      </c>
      <c r="E16" s="31">
        <v>108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445</v>
      </c>
      <c r="AJ16" s="70"/>
    </row>
    <row r="17" spans="1:36" s="47" customFormat="1" x14ac:dyDescent="0.25">
      <c r="A17" s="46" t="s">
        <v>27</v>
      </c>
      <c r="B17" s="22">
        <f>B16*$B$8</f>
        <v>1287.78</v>
      </c>
      <c r="C17" s="22">
        <f>C16*$B$8</f>
        <v>131.82</v>
      </c>
      <c r="D17" s="22">
        <f t="shared" ref="D17:AG17" si="2">D16*$B$8</f>
        <v>288.99</v>
      </c>
      <c r="E17" s="22">
        <f t="shared" si="2"/>
        <v>547.56000000000006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2256.15</v>
      </c>
    </row>
    <row r="18" spans="1:36" s="32" customFormat="1" x14ac:dyDescent="0.25">
      <c r="A18" s="30" t="s">
        <v>23</v>
      </c>
      <c r="B18" s="33"/>
      <c r="C18" s="33">
        <v>104</v>
      </c>
      <c r="D18" s="33"/>
      <c r="E18" s="33">
        <v>193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297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529.36</v>
      </c>
      <c r="D19" s="22">
        <f t="shared" si="3"/>
        <v>0</v>
      </c>
      <c r="E19" s="22">
        <f t="shared" si="3"/>
        <v>982.37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1511.73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254</v>
      </c>
      <c r="C22" s="20">
        <f t="shared" ref="C22:AG23" si="5">+C16+C18+C20</f>
        <v>130</v>
      </c>
      <c r="D22" s="20">
        <f t="shared" si="5"/>
        <v>57</v>
      </c>
      <c r="E22" s="20">
        <f t="shared" si="5"/>
        <v>301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742</v>
      </c>
    </row>
    <row r="23" spans="1:36" s="47" customFormat="1" x14ac:dyDescent="0.25">
      <c r="A23" s="48" t="s">
        <v>26</v>
      </c>
      <c r="B23" s="19">
        <f>+B17+B19+B21</f>
        <v>1287.78</v>
      </c>
      <c r="C23" s="19">
        <f t="shared" si="5"/>
        <v>661.18000000000006</v>
      </c>
      <c r="D23" s="19">
        <f t="shared" si="5"/>
        <v>288.99</v>
      </c>
      <c r="E23" s="19">
        <f t="shared" si="5"/>
        <v>1529.93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3767.88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1494.74</v>
      </c>
      <c r="C49" s="44">
        <v>1007.74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2502.48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372.93</v>
      </c>
      <c r="E52" s="44">
        <v>2341.5500000000002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2714.48</v>
      </c>
    </row>
    <row r="53" spans="1:34" x14ac:dyDescent="0.25">
      <c r="A53" s="17" t="s">
        <v>18</v>
      </c>
      <c r="B53" s="44">
        <v>183.56</v>
      </c>
      <c r="C53" s="44">
        <v>221.3</v>
      </c>
      <c r="D53" s="44">
        <v>159.18</v>
      </c>
      <c r="E53" s="44">
        <v>577.45000000000005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1141.49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3197.58</v>
      </c>
      <c r="C64" s="53">
        <f t="shared" ref="C64:AG64" si="21">+C15+C23+C31+C39+C47+C48+C49+C50+C51+C52+C53+C54+C55+C56+C57+C58+C59+C60+C61+C62+C63</f>
        <v>2342.12</v>
      </c>
      <c r="D64" s="53">
        <f t="shared" si="21"/>
        <v>877.60000000000014</v>
      </c>
      <c r="E64" s="53">
        <f t="shared" si="21"/>
        <v>4917.93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11335.23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3206.64</v>
      </c>
      <c r="C67" s="57">
        <f t="shared" ref="C67:L67" si="23">C12</f>
        <v>2339.35</v>
      </c>
      <c r="D67" s="57">
        <f t="shared" si="23"/>
        <v>876.15</v>
      </c>
      <c r="E67" s="57">
        <f t="shared" si="23"/>
        <v>4893.91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11316.05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3206.64</v>
      </c>
      <c r="C69" s="59">
        <f t="shared" ref="C69:AG69" si="25">+C67+C68</f>
        <v>2339.35</v>
      </c>
      <c r="D69" s="59">
        <f t="shared" si="25"/>
        <v>876.15</v>
      </c>
      <c r="E69" s="59">
        <f t="shared" si="25"/>
        <v>4893.91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11316.05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-9.0599999999999454</v>
      </c>
      <c r="C70" s="57">
        <f t="shared" si="26"/>
        <v>2.7699999999999818</v>
      </c>
      <c r="D70" s="57">
        <f t="shared" si="26"/>
        <v>1.4500000000001592</v>
      </c>
      <c r="E70" s="57">
        <f t="shared" si="26"/>
        <v>24.020000000000437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19.180000000000632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48893.80999999999</v>
      </c>
      <c r="C2" s="43">
        <f>MODELO!AH12</f>
        <v>24270.720000000001</v>
      </c>
      <c r="D2" s="43">
        <f>EXQUISITECES!AH12</f>
        <v>5852.92</v>
      </c>
      <c r="E2" s="43">
        <f>HOYADA!AH12</f>
        <v>10433.099999999999</v>
      </c>
      <c r="F2" s="43">
        <f>FARMASTOP!AH12</f>
        <v>3011.1</v>
      </c>
      <c r="G2" s="43">
        <f>BOCAS!AH12</f>
        <v>1600.04</v>
      </c>
      <c r="H2" s="43">
        <f>LAGUNETICA!AH12</f>
        <v>11316.05</v>
      </c>
      <c r="I2" s="43">
        <f>SANANTONIO!AH12</f>
        <v>0</v>
      </c>
      <c r="J2" s="43">
        <f>SUM(B2:I2)</f>
        <v>105377.73999999999</v>
      </c>
    </row>
    <row r="3" spans="1:10" x14ac:dyDescent="0.25">
      <c r="A3" s="46" t="s">
        <v>0</v>
      </c>
      <c r="B3" s="43">
        <f>AUTOMERCADO!AH15</f>
        <v>1138</v>
      </c>
      <c r="C3" s="43">
        <f>MODELO!AH15</f>
        <v>920</v>
      </c>
      <c r="D3" s="43">
        <f>EXQUISITECES!AH15</f>
        <v>419</v>
      </c>
      <c r="E3" s="43">
        <f>HOYADA!AH15</f>
        <v>1988.2</v>
      </c>
      <c r="F3" s="43">
        <f>FARMASTOP!AH15</f>
        <v>119.5</v>
      </c>
      <c r="G3" s="43">
        <f>BOCAS!AH15</f>
        <v>0.5</v>
      </c>
      <c r="H3" s="43">
        <f>LAGUNETICA!AH15</f>
        <v>1208.9000000000001</v>
      </c>
      <c r="I3" s="43">
        <f>SANANTONIO!AH15</f>
        <v>0</v>
      </c>
      <c r="J3" s="43">
        <f t="shared" ref="J3:J52" si="0">SUM(B3:I3)</f>
        <v>5794.1</v>
      </c>
    </row>
    <row r="4" spans="1:10" x14ac:dyDescent="0.25">
      <c r="A4" s="73" t="s">
        <v>20</v>
      </c>
      <c r="B4" s="43">
        <f>AUTOMERCADO!AH16</f>
        <v>1980</v>
      </c>
      <c r="C4" s="43">
        <f>MODELO!AH16</f>
        <v>770</v>
      </c>
      <c r="D4" s="43">
        <f>EXQUISITECES!AH16</f>
        <v>262</v>
      </c>
      <c r="E4" s="43">
        <f>HOYADA!AH16</f>
        <v>69</v>
      </c>
      <c r="F4" s="43">
        <f>FARMASTOP!AH16</f>
        <v>205</v>
      </c>
      <c r="G4" s="43">
        <f>BOCAS!AH16</f>
        <v>170</v>
      </c>
      <c r="H4" s="43">
        <f>LAGUNETICA!AH16</f>
        <v>445</v>
      </c>
      <c r="I4" s="43">
        <f>SANANTONIO!AH16</f>
        <v>0</v>
      </c>
      <c r="J4" s="43">
        <f t="shared" si="0"/>
        <v>3901</v>
      </c>
    </row>
    <row r="5" spans="1:10" x14ac:dyDescent="0.25">
      <c r="A5" s="46" t="s">
        <v>27</v>
      </c>
      <c r="B5" s="43">
        <f>AUTOMERCADO!AH17</f>
        <v>10078.200000000001</v>
      </c>
      <c r="C5" s="43">
        <f>MODELO!AH17</f>
        <v>3919.2999999999997</v>
      </c>
      <c r="D5" s="43">
        <f>EXQUISITECES!AH17</f>
        <v>1333.58</v>
      </c>
      <c r="E5" s="43">
        <f>HOYADA!AH17</f>
        <v>351.21</v>
      </c>
      <c r="F5" s="43">
        <f>FARMASTOP!AH17</f>
        <v>1043.45</v>
      </c>
      <c r="G5" s="43">
        <f>BOCAS!AH17</f>
        <v>865.3</v>
      </c>
      <c r="H5" s="43">
        <f>LAGUNETICA!AH17</f>
        <v>2256.15</v>
      </c>
      <c r="I5" s="43">
        <f>SANANTONIO!AH17</f>
        <v>0</v>
      </c>
      <c r="J5" s="43">
        <f t="shared" si="0"/>
        <v>19847.189999999999</v>
      </c>
    </row>
    <row r="6" spans="1:10" x14ac:dyDescent="0.25">
      <c r="A6" s="73" t="s">
        <v>23</v>
      </c>
      <c r="B6" s="43">
        <f>AUTOMERCADO!AH18</f>
        <v>1652</v>
      </c>
      <c r="C6" s="43">
        <f>MODELO!AH18</f>
        <v>645</v>
      </c>
      <c r="D6" s="43">
        <f>EXQUISITECES!AH18</f>
        <v>204</v>
      </c>
      <c r="E6" s="43">
        <f>HOYADA!AH18</f>
        <v>334</v>
      </c>
      <c r="F6" s="43">
        <f>FARMASTOP!AH18</f>
        <v>62</v>
      </c>
      <c r="G6" s="43">
        <f>BOCAS!AH18</f>
        <v>22</v>
      </c>
      <c r="H6" s="43">
        <f>LAGUNETICA!AH18</f>
        <v>297</v>
      </c>
      <c r="I6" s="43">
        <f>SANANTONIO!AH18</f>
        <v>0</v>
      </c>
      <c r="J6" s="43">
        <f t="shared" si="0"/>
        <v>3216</v>
      </c>
    </row>
    <row r="7" spans="1:10" x14ac:dyDescent="0.25">
      <c r="A7" s="46" t="s">
        <v>27</v>
      </c>
      <c r="B7" s="43">
        <f>AUTOMERCADO!AH19</f>
        <v>8375.64</v>
      </c>
      <c r="C7" s="43">
        <f>MODELO!AH19</f>
        <v>3270.1499999999996</v>
      </c>
      <c r="D7" s="43">
        <f>EXQUISITECES!AH19</f>
        <v>1034.28</v>
      </c>
      <c r="E7" s="43">
        <f>HOYADA!AH19</f>
        <v>1693.38</v>
      </c>
      <c r="F7" s="43">
        <f>FARMASTOP!AH19</f>
        <v>314.34000000000003</v>
      </c>
      <c r="G7" s="43">
        <f>BOCAS!AH19</f>
        <v>111.54</v>
      </c>
      <c r="H7" s="43">
        <f>LAGUNETICA!AH19</f>
        <v>1511.73</v>
      </c>
      <c r="I7" s="43">
        <f>SANANTONIO!AH19</f>
        <v>0</v>
      </c>
      <c r="J7" s="43">
        <f t="shared" si="0"/>
        <v>16311.060000000001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3632</v>
      </c>
      <c r="C10" s="43">
        <f>MODELO!AH22</f>
        <v>1415</v>
      </c>
      <c r="D10" s="43">
        <f>EXQUISITECES!AH22</f>
        <v>466</v>
      </c>
      <c r="E10" s="43">
        <f>HOYADA!AH22</f>
        <v>403</v>
      </c>
      <c r="F10" s="43">
        <f>FARMASTOP!AH22</f>
        <v>267</v>
      </c>
      <c r="G10" s="43">
        <f>BOCAS!AH22</f>
        <v>192</v>
      </c>
      <c r="H10" s="43">
        <f>LAGUNETICA!AH22</f>
        <v>742</v>
      </c>
      <c r="I10" s="43">
        <f>SANANTONIO!AH22</f>
        <v>0</v>
      </c>
      <c r="J10" s="43">
        <f t="shared" si="0"/>
        <v>7117</v>
      </c>
    </row>
    <row r="11" spans="1:10" x14ac:dyDescent="0.25">
      <c r="A11" s="48" t="s">
        <v>26</v>
      </c>
      <c r="B11" s="43">
        <f>AUTOMERCADO!AH23</f>
        <v>18453.840000000004</v>
      </c>
      <c r="C11" s="43">
        <f>MODELO!AH23</f>
        <v>7189.4499999999989</v>
      </c>
      <c r="D11" s="43">
        <f>EXQUISITECES!AH23</f>
        <v>2367.8599999999997</v>
      </c>
      <c r="E11" s="43">
        <f>HOYADA!AH23</f>
        <v>2044.59</v>
      </c>
      <c r="F11" s="43">
        <f>FARMASTOP!AH23</f>
        <v>1357.7900000000002</v>
      </c>
      <c r="G11" s="43">
        <f>BOCAS!AH23</f>
        <v>976.83999999999992</v>
      </c>
      <c r="H11" s="43">
        <f>LAGUNETICA!AH23</f>
        <v>3767.88</v>
      </c>
      <c r="I11" s="43">
        <f>SANANTONIO!AH23</f>
        <v>0</v>
      </c>
      <c r="J11" s="43">
        <f t="shared" si="0"/>
        <v>36158.25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29.95</v>
      </c>
      <c r="C20" s="43">
        <f>MODELO!AH32</f>
        <v>23.25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53.2</v>
      </c>
    </row>
    <row r="21" spans="1:10" x14ac:dyDescent="0.25">
      <c r="A21" s="46" t="s">
        <v>35</v>
      </c>
      <c r="B21" s="43">
        <f>AUTOMERCADO!AH33</f>
        <v>152.44549999999998</v>
      </c>
      <c r="C21" s="43">
        <f>MODELO!AH33</f>
        <v>118.3425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270.78800000000001</v>
      </c>
    </row>
    <row r="22" spans="1:10" x14ac:dyDescent="0.25">
      <c r="A22" s="46" t="s">
        <v>36</v>
      </c>
      <c r="B22" s="43">
        <f>AUTOMERCADO!AH34</f>
        <v>286.88</v>
      </c>
      <c r="C22" s="43">
        <f>MODELO!AH34</f>
        <v>116.5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403.38</v>
      </c>
    </row>
    <row r="23" spans="1:10" x14ac:dyDescent="0.25">
      <c r="A23" s="46" t="s">
        <v>35</v>
      </c>
      <c r="B23" s="43">
        <f>AUTOMERCADO!AH35</f>
        <v>1454.4816000000001</v>
      </c>
      <c r="C23" s="43">
        <f>MODELO!AH35</f>
        <v>590.65500000000009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2045.1366000000003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316.83</v>
      </c>
      <c r="C26" s="43">
        <f>MODELO!AH38</f>
        <v>139.75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456.58</v>
      </c>
    </row>
    <row r="27" spans="1:10" x14ac:dyDescent="0.25">
      <c r="A27" s="48" t="s">
        <v>42</v>
      </c>
      <c r="B27" s="43">
        <f>AUTOMERCADO!AH39</f>
        <v>1606.9270999999999</v>
      </c>
      <c r="C27" s="43">
        <f>MODELO!AH39</f>
        <v>708.99750000000006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2315.9245999999998</v>
      </c>
    </row>
    <row r="28" spans="1:10" x14ac:dyDescent="0.25">
      <c r="A28" s="46" t="s">
        <v>43</v>
      </c>
      <c r="B28" s="43">
        <f>AUTOMERCADO!AH40</f>
        <v>4.43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4.43</v>
      </c>
    </row>
    <row r="29" spans="1:10" x14ac:dyDescent="0.25">
      <c r="A29" s="46" t="s">
        <v>44</v>
      </c>
      <c r="B29" s="43">
        <f>AUTOMERCADO!AH41</f>
        <v>22.548699999999997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22.548699999999997</v>
      </c>
    </row>
    <row r="30" spans="1:10" x14ac:dyDescent="0.25">
      <c r="A30" s="46" t="s">
        <v>45</v>
      </c>
      <c r="B30" s="43">
        <f>AUTOMERCADO!AH42</f>
        <v>87.11</v>
      </c>
      <c r="C30" s="43">
        <f>MODELO!AH42</f>
        <v>0</v>
      </c>
      <c r="D30" s="43">
        <f>EXQUISITECES!AH42</f>
        <v>0</v>
      </c>
      <c r="E30" s="43">
        <f>HOYADA!AH42</f>
        <v>22.62</v>
      </c>
      <c r="F30" s="43">
        <f>FARMASTOP!AH42</f>
        <v>9.61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119.34</v>
      </c>
    </row>
    <row r="31" spans="1:10" x14ac:dyDescent="0.25">
      <c r="A31" s="46" t="s">
        <v>44</v>
      </c>
      <c r="B31" s="43">
        <f>AUTOMERCADO!AH43</f>
        <v>441.64769999999999</v>
      </c>
      <c r="C31" s="43">
        <f>MODELO!AH43</f>
        <v>0</v>
      </c>
      <c r="D31" s="43">
        <f>EXQUISITECES!AH43</f>
        <v>0</v>
      </c>
      <c r="E31" s="43">
        <f>HOYADA!AH43</f>
        <v>114.68340000000001</v>
      </c>
      <c r="F31" s="43">
        <f>FARMASTOP!AH43</f>
        <v>48.722700000000003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605.05380000000002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91.539999999999992</v>
      </c>
      <c r="C34" s="43">
        <f>MODELO!AH46</f>
        <v>0</v>
      </c>
      <c r="D34" s="43">
        <f>EXQUISITECES!AH46</f>
        <v>0</v>
      </c>
      <c r="E34" s="43">
        <f>HOYADA!AH46</f>
        <v>22.62</v>
      </c>
      <c r="F34" s="43">
        <f>FARMASTOP!AH46</f>
        <v>9.61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123.77</v>
      </c>
    </row>
    <row r="35" spans="1:10" x14ac:dyDescent="0.25">
      <c r="A35" s="48" t="s">
        <v>48</v>
      </c>
      <c r="B35" s="43">
        <f>AUTOMERCADO!AH47</f>
        <v>464.19640000000004</v>
      </c>
      <c r="C35" s="43">
        <f>MODELO!AH47</f>
        <v>0</v>
      </c>
      <c r="D35" s="43">
        <f>EXQUISITECES!AH47</f>
        <v>0</v>
      </c>
      <c r="E35" s="43">
        <f>HOYADA!AH47</f>
        <v>114.68340000000001</v>
      </c>
      <c r="F35" s="43">
        <f>FARMASTOP!AH47</f>
        <v>48.722700000000003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627.60250000000008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23246.370000000003</v>
      </c>
      <c r="C37" s="43">
        <f>MODELO!AH49</f>
        <v>10966.86</v>
      </c>
      <c r="D37" s="43">
        <f>EXQUISITECES!AH49</f>
        <v>2590.0500000000002</v>
      </c>
      <c r="E37" s="43">
        <f>HOYADA!AH49</f>
        <v>4906.5499999999993</v>
      </c>
      <c r="F37" s="43">
        <f>FARMASTOP!AH49</f>
        <v>1205.08</v>
      </c>
      <c r="G37" s="43">
        <f>BOCAS!AH49</f>
        <v>601.59</v>
      </c>
      <c r="H37" s="43">
        <f>LAGUNETICA!AH49</f>
        <v>2502.48</v>
      </c>
      <c r="I37" s="43">
        <f>SANANTONIO!AH49</f>
        <v>0</v>
      </c>
      <c r="J37" s="43">
        <f t="shared" si="0"/>
        <v>46018.98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1524.5099999999998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2714.48</v>
      </c>
      <c r="I40" s="43">
        <f>SANANTONIO!AH52</f>
        <v>0</v>
      </c>
      <c r="J40" s="43">
        <f t="shared" si="0"/>
        <v>4238.99</v>
      </c>
    </row>
    <row r="41" spans="1:10" x14ac:dyDescent="0.25">
      <c r="A41" s="74" t="s">
        <v>18</v>
      </c>
      <c r="B41" s="43">
        <f>AUTOMERCADO!AH53</f>
        <v>1924.14</v>
      </c>
      <c r="C41" s="43">
        <f>MODELO!AH53</f>
        <v>2206.4900000000002</v>
      </c>
      <c r="D41" s="43">
        <f>EXQUISITECES!AH53</f>
        <v>443.94000000000005</v>
      </c>
      <c r="E41" s="43">
        <f>HOYADA!AH53</f>
        <v>1333.43</v>
      </c>
      <c r="F41" s="43">
        <f>FARMASTOP!AH53</f>
        <v>300.13</v>
      </c>
      <c r="G41" s="43">
        <f>BOCAS!AH53</f>
        <v>91.36</v>
      </c>
      <c r="H41" s="43">
        <f>LAGUNETICA!AH53</f>
        <v>1141.49</v>
      </c>
      <c r="I41" s="43">
        <f>SANANTONIO!AH53</f>
        <v>0</v>
      </c>
      <c r="J41" s="43">
        <f t="shared" si="0"/>
        <v>7440.98</v>
      </c>
    </row>
    <row r="42" spans="1:10" x14ac:dyDescent="0.25">
      <c r="A42" s="74" t="s">
        <v>114</v>
      </c>
      <c r="B42" s="43">
        <f>AUTOMERCADO!AH54</f>
        <v>136</v>
      </c>
      <c r="C42" s="43">
        <f>MODELO!AH54</f>
        <v>112.22</v>
      </c>
      <c r="D42" s="43">
        <f>EXQUISITECES!AH54</f>
        <v>0</v>
      </c>
      <c r="E42" s="43">
        <f>HOYADA!AH54</f>
        <v>0</v>
      </c>
      <c r="F42" s="43">
        <f>FARMASTOP!AH54</f>
        <v>14.06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262.27999999999997</v>
      </c>
    </row>
    <row r="43" spans="1:10" x14ac:dyDescent="0.25">
      <c r="A43" s="74" t="s">
        <v>52</v>
      </c>
      <c r="B43" s="43">
        <f>AUTOMERCADO!AH55</f>
        <v>1996.1799999999996</v>
      </c>
      <c r="C43" s="43">
        <f>MODELO!AH55</f>
        <v>594.44999999999993</v>
      </c>
      <c r="D43" s="43">
        <f>EXQUISITECES!AH55</f>
        <v>12.52</v>
      </c>
      <c r="E43" s="43">
        <f>HOYADA!AH55</f>
        <v>52.57</v>
      </c>
      <c r="F43" s="43">
        <f>FARMASTOP!AH55</f>
        <v>15</v>
      </c>
      <c r="G43" s="43">
        <f>BOCAS!AH55</f>
        <v>11.62</v>
      </c>
      <c r="H43" s="43">
        <f>LAGUNETICA!AH55</f>
        <v>0</v>
      </c>
      <c r="I43" s="43">
        <f>SANANTONIO!AH55</f>
        <v>0</v>
      </c>
      <c r="J43" s="43">
        <f t="shared" si="0"/>
        <v>2682.3399999999997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79.83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79.83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5.5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5.5</v>
      </c>
    </row>
    <row r="52" spans="1:10" x14ac:dyDescent="0.25">
      <c r="A52" s="51" t="s">
        <v>92</v>
      </c>
      <c r="B52" s="75">
        <f>AUTOMERCADO!AH64</f>
        <v>48971.153499999993</v>
      </c>
      <c r="C52" s="75">
        <f>MODELO!AH64</f>
        <v>24302.807499999995</v>
      </c>
      <c r="D52" s="75">
        <f>EXQUISITECES!AH64</f>
        <v>5833.37</v>
      </c>
      <c r="E52" s="75">
        <f>HOYADA!AH64</f>
        <v>10440.023400000002</v>
      </c>
      <c r="F52" s="75">
        <f>FARMASTOP!AH64</f>
        <v>3060.2827000000007</v>
      </c>
      <c r="G52" s="75">
        <f>BOCAS!AH64</f>
        <v>1681.9099999999999</v>
      </c>
      <c r="H52" s="75">
        <f>LAGUNETICA!AH64</f>
        <v>11335.23</v>
      </c>
      <c r="I52" s="75">
        <f>SANANTONIO!AH64</f>
        <v>0</v>
      </c>
      <c r="J52" s="75">
        <f t="shared" si="0"/>
        <v>105624.77709999998</v>
      </c>
    </row>
    <row r="53" spans="1:10" x14ac:dyDescent="0.25">
      <c r="A53" s="56" t="s">
        <v>3</v>
      </c>
      <c r="B53" s="43">
        <f>B2</f>
        <v>48893.80999999999</v>
      </c>
      <c r="C53" s="43">
        <f t="shared" ref="C53:I53" si="1">C2</f>
        <v>24270.720000000001</v>
      </c>
      <c r="D53" s="43">
        <f t="shared" si="1"/>
        <v>5852.92</v>
      </c>
      <c r="E53" s="43">
        <f t="shared" si="1"/>
        <v>10433.099999999999</v>
      </c>
      <c r="F53" s="43">
        <f t="shared" si="1"/>
        <v>3011.1</v>
      </c>
      <c r="G53" s="43">
        <f t="shared" si="1"/>
        <v>1600.04</v>
      </c>
      <c r="H53" s="43">
        <f t="shared" si="1"/>
        <v>11316.05</v>
      </c>
      <c r="I53" s="43">
        <f t="shared" si="1"/>
        <v>0</v>
      </c>
      <c r="J53" s="43">
        <f>J2</f>
        <v>105377.73999999999</v>
      </c>
    </row>
    <row r="54" spans="1:10" x14ac:dyDescent="0.25">
      <c r="A54" s="58" t="s">
        <v>95</v>
      </c>
      <c r="B54" s="43">
        <f>+B52-B53</f>
        <v>77.343500000002678</v>
      </c>
      <c r="C54" s="43">
        <f t="shared" ref="C54:I54" si="2">+C52-C53</f>
        <v>32.087499999994179</v>
      </c>
      <c r="D54" s="43">
        <f t="shared" si="2"/>
        <v>-19.550000000000182</v>
      </c>
      <c r="E54" s="43">
        <f t="shared" si="2"/>
        <v>6.923400000003312</v>
      </c>
      <c r="F54" s="43">
        <f t="shared" si="2"/>
        <v>49.18270000000075</v>
      </c>
      <c r="G54" s="43">
        <f t="shared" si="2"/>
        <v>81.869999999999891</v>
      </c>
      <c r="H54" s="43">
        <f t="shared" si="2"/>
        <v>19.180000000000291</v>
      </c>
      <c r="I54" s="43">
        <f t="shared" si="2"/>
        <v>0</v>
      </c>
      <c r="J54" s="43">
        <f>+J52-J53</f>
        <v>247.03709999998682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C71" sqref="C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5.09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65</v>
      </c>
      <c r="O11" s="5" t="s">
        <v>67</v>
      </c>
      <c r="P11" s="5" t="s">
        <v>69</v>
      </c>
      <c r="Q11" s="5" t="s">
        <v>72</v>
      </c>
      <c r="R11" s="5" t="s">
        <v>80</v>
      </c>
      <c r="S11" s="5" t="s">
        <v>82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1988.45</v>
      </c>
      <c r="C12" s="26">
        <v>5739.22</v>
      </c>
      <c r="D12" s="26">
        <v>3005.61</v>
      </c>
      <c r="E12" s="26">
        <v>6343.88</v>
      </c>
      <c r="F12" s="26">
        <v>4167.54</v>
      </c>
      <c r="G12" s="26">
        <v>7846.33</v>
      </c>
      <c r="H12" s="26">
        <v>642.03</v>
      </c>
      <c r="I12" s="26">
        <v>5915.73</v>
      </c>
      <c r="J12" s="26">
        <v>1939.06</v>
      </c>
      <c r="K12" s="26">
        <v>3441.63</v>
      </c>
      <c r="L12" s="26">
        <v>984.6</v>
      </c>
      <c r="M12" s="26">
        <v>2202.2399999999998</v>
      </c>
      <c r="N12" s="26">
        <v>444.16</v>
      </c>
      <c r="O12" s="26">
        <v>98.02</v>
      </c>
      <c r="P12" s="26">
        <v>47.11</v>
      </c>
      <c r="Q12" s="26">
        <v>329.19</v>
      </c>
      <c r="R12" s="26">
        <v>876.76</v>
      </c>
      <c r="S12" s="26">
        <v>2882.25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48893.80999999999</v>
      </c>
      <c r="AI12" s="26">
        <v>48313.65</v>
      </c>
      <c r="AJ12" s="69">
        <f>+AI12-AH12</f>
        <v>-580.15999999998894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55.5</v>
      </c>
      <c r="C15" s="23">
        <v>15.5</v>
      </c>
      <c r="D15" s="23">
        <v>101</v>
      </c>
      <c r="E15" s="23">
        <v>229.5</v>
      </c>
      <c r="F15" s="23"/>
      <c r="G15" s="23">
        <v>144.5</v>
      </c>
      <c r="H15" s="23">
        <v>1.5</v>
      </c>
      <c r="I15" s="23"/>
      <c r="J15" s="23"/>
      <c r="K15" s="23">
        <v>59</v>
      </c>
      <c r="L15" s="23"/>
      <c r="M15" s="23">
        <v>236.5</v>
      </c>
      <c r="N15" s="23">
        <v>5.5</v>
      </c>
      <c r="O15" s="23"/>
      <c r="P15" s="23"/>
      <c r="Q15" s="23"/>
      <c r="R15" s="23">
        <v>74.5</v>
      </c>
      <c r="S15" s="23">
        <v>215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1138</v>
      </c>
    </row>
    <row r="16" spans="1:36" s="32" customFormat="1" x14ac:dyDescent="0.25">
      <c r="A16" s="30" t="s">
        <v>20</v>
      </c>
      <c r="B16" s="31"/>
      <c r="C16" s="31">
        <v>295</v>
      </c>
      <c r="D16" s="31"/>
      <c r="E16" s="31">
        <v>427</v>
      </c>
      <c r="F16" s="31">
        <v>0</v>
      </c>
      <c r="G16" s="31">
        <v>312</v>
      </c>
      <c r="H16" s="31"/>
      <c r="I16" s="31">
        <v>455</v>
      </c>
      <c r="J16" s="31"/>
      <c r="K16" s="31">
        <v>381</v>
      </c>
      <c r="L16" s="31"/>
      <c r="M16" s="31">
        <v>104</v>
      </c>
      <c r="N16" s="31"/>
      <c r="O16" s="31"/>
      <c r="P16" s="31"/>
      <c r="Q16" s="31"/>
      <c r="R16" s="31">
        <v>6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1980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1501.55</v>
      </c>
      <c r="D17" s="22">
        <f t="shared" ref="D17:L17" si="2">D16*$B$8</f>
        <v>0</v>
      </c>
      <c r="E17" s="22">
        <f t="shared" si="2"/>
        <v>2173.4299999999998</v>
      </c>
      <c r="F17" s="22">
        <f t="shared" si="2"/>
        <v>0</v>
      </c>
      <c r="G17" s="22">
        <f t="shared" si="2"/>
        <v>1588.08</v>
      </c>
      <c r="H17" s="22">
        <f t="shared" si="2"/>
        <v>0</v>
      </c>
      <c r="I17" s="22">
        <f t="shared" si="2"/>
        <v>2315.9499999999998</v>
      </c>
      <c r="J17" s="22">
        <f t="shared" si="2"/>
        <v>0</v>
      </c>
      <c r="K17" s="22">
        <f t="shared" si="2"/>
        <v>1939.29</v>
      </c>
      <c r="L17" s="22">
        <f t="shared" si="2"/>
        <v>0</v>
      </c>
      <c r="M17" s="22">
        <f t="shared" ref="M17:R17" si="3">M16*$B$8</f>
        <v>529.36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30.54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10078.200000000001</v>
      </c>
    </row>
    <row r="18" spans="1:36" s="32" customFormat="1" x14ac:dyDescent="0.25">
      <c r="A18" s="30" t="s">
        <v>23</v>
      </c>
      <c r="B18" s="33">
        <v>95</v>
      </c>
      <c r="C18" s="33">
        <v>195</v>
      </c>
      <c r="D18" s="33">
        <v>287</v>
      </c>
      <c r="E18" s="33">
        <v>57</v>
      </c>
      <c r="F18" s="33">
        <v>355</v>
      </c>
      <c r="G18" s="33">
        <v>209</v>
      </c>
      <c r="H18" s="33">
        <v>40</v>
      </c>
      <c r="I18" s="33">
        <v>198</v>
      </c>
      <c r="J18" s="33">
        <v>63</v>
      </c>
      <c r="K18" s="33">
        <v>20</v>
      </c>
      <c r="L18" s="33">
        <v>95</v>
      </c>
      <c r="M18" s="33"/>
      <c r="N18" s="33"/>
      <c r="O18" s="33"/>
      <c r="P18" s="33"/>
      <c r="Q18" s="33"/>
      <c r="R18" s="33">
        <v>38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1652</v>
      </c>
      <c r="AJ18" s="70"/>
    </row>
    <row r="19" spans="1:36" s="47" customFormat="1" x14ac:dyDescent="0.25">
      <c r="A19" s="46" t="s">
        <v>27</v>
      </c>
      <c r="B19" s="22">
        <f>B18*$B$9</f>
        <v>481.65000000000003</v>
      </c>
      <c r="C19" s="22">
        <f t="shared" ref="C19:L19" si="5">C18*$B$9</f>
        <v>988.65000000000009</v>
      </c>
      <c r="D19" s="22">
        <f t="shared" si="5"/>
        <v>1455.0900000000001</v>
      </c>
      <c r="E19" s="22">
        <f t="shared" si="5"/>
        <v>288.99</v>
      </c>
      <c r="F19" s="22">
        <f t="shared" si="5"/>
        <v>1799.8500000000001</v>
      </c>
      <c r="G19" s="22">
        <f t="shared" si="5"/>
        <v>1059.6300000000001</v>
      </c>
      <c r="H19" s="22">
        <f t="shared" si="5"/>
        <v>202.8</v>
      </c>
      <c r="I19" s="22">
        <f t="shared" si="5"/>
        <v>1003.86</v>
      </c>
      <c r="J19" s="22">
        <f t="shared" si="5"/>
        <v>319.41000000000003</v>
      </c>
      <c r="K19" s="22">
        <f t="shared" si="5"/>
        <v>101.4</v>
      </c>
      <c r="L19" s="22">
        <f t="shared" si="5"/>
        <v>481.65000000000003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192.66000000000003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8375.64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95</v>
      </c>
      <c r="C22" s="20">
        <f t="shared" ref="C22:L22" si="11">+C16+C18+C20</f>
        <v>490</v>
      </c>
      <c r="D22" s="20">
        <f t="shared" si="11"/>
        <v>287</v>
      </c>
      <c r="E22" s="20">
        <f t="shared" si="11"/>
        <v>484</v>
      </c>
      <c r="F22" s="20">
        <f t="shared" si="11"/>
        <v>355</v>
      </c>
      <c r="G22" s="20">
        <f t="shared" si="11"/>
        <v>521</v>
      </c>
      <c r="H22" s="20">
        <f t="shared" si="11"/>
        <v>40</v>
      </c>
      <c r="I22" s="20">
        <f t="shared" si="11"/>
        <v>653</v>
      </c>
      <c r="J22" s="20">
        <f t="shared" si="11"/>
        <v>63</v>
      </c>
      <c r="K22" s="20">
        <f t="shared" si="11"/>
        <v>401</v>
      </c>
      <c r="L22" s="20">
        <f t="shared" si="11"/>
        <v>95</v>
      </c>
      <c r="M22" s="20">
        <f t="shared" ref="M22:S22" si="12">+M16+M18+M20</f>
        <v>104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44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3632</v>
      </c>
    </row>
    <row r="23" spans="1:36" s="47" customFormat="1" x14ac:dyDescent="0.25">
      <c r="A23" s="48" t="s">
        <v>26</v>
      </c>
      <c r="B23" s="19">
        <f>+B17+B19+B21</f>
        <v>481.65000000000003</v>
      </c>
      <c r="C23" s="19">
        <f t="shared" ref="C23:L23" si="14">+C17+C19+C21</f>
        <v>2490.1999999999998</v>
      </c>
      <c r="D23" s="19">
        <f t="shared" si="14"/>
        <v>1455.0900000000001</v>
      </c>
      <c r="E23" s="19">
        <f t="shared" si="14"/>
        <v>2462.42</v>
      </c>
      <c r="F23" s="19">
        <f t="shared" si="14"/>
        <v>1799.8500000000001</v>
      </c>
      <c r="G23" s="19">
        <f t="shared" si="14"/>
        <v>2647.71</v>
      </c>
      <c r="H23" s="19">
        <f t="shared" si="14"/>
        <v>202.8</v>
      </c>
      <c r="I23" s="19">
        <f t="shared" si="14"/>
        <v>3319.81</v>
      </c>
      <c r="J23" s="19">
        <f t="shared" si="14"/>
        <v>319.41000000000003</v>
      </c>
      <c r="K23" s="19">
        <f t="shared" si="14"/>
        <v>2040.69</v>
      </c>
      <c r="L23" s="19">
        <f t="shared" si="14"/>
        <v>481.65000000000003</v>
      </c>
      <c r="M23" s="19">
        <f t="shared" ref="M23:S23" si="15">+M17+M19+M21</f>
        <v>529.36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223.20000000000002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18453.840000000004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0</v>
      </c>
      <c r="D32" s="36"/>
      <c r="E32" s="36"/>
      <c r="F32" s="36"/>
      <c r="G32" s="36"/>
      <c r="H32" s="36"/>
      <c r="I32" s="36"/>
      <c r="J32" s="36"/>
      <c r="K32" s="36">
        <v>29.95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29.95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152.44549999999998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152.44549999999998</v>
      </c>
    </row>
    <row r="34" spans="1:34" x14ac:dyDescent="0.25">
      <c r="A34" s="13" t="s">
        <v>36</v>
      </c>
      <c r="B34" s="38"/>
      <c r="C34" s="38">
        <v>199.2</v>
      </c>
      <c r="D34" s="38"/>
      <c r="E34" s="38"/>
      <c r="F34" s="38">
        <v>55.53</v>
      </c>
      <c r="G34" s="38"/>
      <c r="H34" s="38"/>
      <c r="I34" s="38"/>
      <c r="J34" s="38"/>
      <c r="K34" s="38"/>
      <c r="L34" s="38">
        <v>32.15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286.88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1009.944</v>
      </c>
      <c r="D35" s="22">
        <f t="shared" si="33"/>
        <v>0</v>
      </c>
      <c r="E35" s="22">
        <f t="shared" si="33"/>
        <v>0</v>
      </c>
      <c r="F35" s="22">
        <f t="shared" si="33"/>
        <v>281.53710000000001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163.00049999999999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1454.4816000000001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199.2</v>
      </c>
      <c r="D38" s="20">
        <f t="shared" si="39"/>
        <v>0</v>
      </c>
      <c r="E38" s="20">
        <f t="shared" si="39"/>
        <v>0</v>
      </c>
      <c r="F38" s="20">
        <f t="shared" si="39"/>
        <v>55.53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29.95</v>
      </c>
      <c r="L38" s="20">
        <f t="shared" si="39"/>
        <v>32.15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316.83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1009.944</v>
      </c>
      <c r="D39" s="19">
        <f t="shared" si="42"/>
        <v>0</v>
      </c>
      <c r="E39" s="19">
        <f t="shared" si="42"/>
        <v>0</v>
      </c>
      <c r="F39" s="19">
        <f t="shared" si="42"/>
        <v>281.53710000000001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152.44549999999998</v>
      </c>
      <c r="L39" s="19">
        <f t="shared" si="42"/>
        <v>163.00049999999999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1606.9270999999999</v>
      </c>
    </row>
    <row r="40" spans="1:34" x14ac:dyDescent="0.25">
      <c r="A40" s="13" t="s">
        <v>43</v>
      </c>
      <c r="B40" s="36"/>
      <c r="C40" s="36">
        <v>4.43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4.43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22.548699999999997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22.548699999999997</v>
      </c>
    </row>
    <row r="42" spans="1:34" x14ac:dyDescent="0.25">
      <c r="A42" s="13" t="s">
        <v>45</v>
      </c>
      <c r="B42" s="38"/>
      <c r="C42" s="38"/>
      <c r="D42" s="38">
        <v>37.5</v>
      </c>
      <c r="E42" s="38"/>
      <c r="F42" s="38"/>
      <c r="G42" s="38"/>
      <c r="H42" s="38"/>
      <c r="I42" s="38"/>
      <c r="J42" s="38">
        <v>49.61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87.11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190.125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251.52270000000001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441.64769999999999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4.43</v>
      </c>
      <c r="D46" s="20">
        <f t="shared" si="54"/>
        <v>37.5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49.61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91.539999999999992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22.548699999999997</v>
      </c>
      <c r="D47" s="19">
        <f t="shared" si="57"/>
        <v>190.125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251.52270000000001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464.19640000000004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1451.96</v>
      </c>
      <c r="C49" s="44">
        <v>2014.04</v>
      </c>
      <c r="D49" s="44">
        <v>1115.3900000000001</v>
      </c>
      <c r="E49" s="44">
        <v>2518.29</v>
      </c>
      <c r="F49" s="44">
        <v>1866.05</v>
      </c>
      <c r="G49" s="44">
        <v>4471.16</v>
      </c>
      <c r="H49" s="44">
        <v>393.31</v>
      </c>
      <c r="I49" s="44">
        <v>1785.57</v>
      </c>
      <c r="J49" s="44">
        <v>870.56</v>
      </c>
      <c r="K49" s="44">
        <v>1156.6300000000001</v>
      </c>
      <c r="L49" s="44">
        <v>355.3</v>
      </c>
      <c r="M49" s="45">
        <v>1438.81</v>
      </c>
      <c r="N49" s="45">
        <v>438.56</v>
      </c>
      <c r="O49" s="45">
        <v>98.02</v>
      </c>
      <c r="P49" s="45">
        <v>47.11</v>
      </c>
      <c r="Q49" s="45">
        <v>329.19</v>
      </c>
      <c r="R49" s="45">
        <v>522.27</v>
      </c>
      <c r="S49" s="45">
        <v>2374.15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23246.370000000003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>
        <v>55.37</v>
      </c>
      <c r="D53" s="44">
        <v>141.87</v>
      </c>
      <c r="E53" s="44">
        <v>767.63</v>
      </c>
      <c r="F53" s="44">
        <v>240.64</v>
      </c>
      <c r="G53" s="44">
        <v>430.86</v>
      </c>
      <c r="H53" s="44"/>
      <c r="I53" s="44">
        <v>263.11</v>
      </c>
      <c r="J53" s="44"/>
      <c r="K53" s="44"/>
      <c r="L53" s="44"/>
      <c r="M53" s="45"/>
      <c r="N53" s="45"/>
      <c r="O53" s="45"/>
      <c r="P53" s="45"/>
      <c r="Q53" s="45"/>
      <c r="R53" s="45">
        <v>24.66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1924.14</v>
      </c>
    </row>
    <row r="54" spans="1:34" x14ac:dyDescent="0.25">
      <c r="A54" s="17" t="s">
        <v>114</v>
      </c>
      <c r="B54" s="44"/>
      <c r="C54" s="44">
        <v>136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136</v>
      </c>
    </row>
    <row r="55" spans="1:34" x14ac:dyDescent="0.25">
      <c r="A55" s="17" t="s">
        <v>52</v>
      </c>
      <c r="B55" s="44"/>
      <c r="C55" s="44"/>
      <c r="D55" s="44"/>
      <c r="E55" s="44">
        <v>368.16</v>
      </c>
      <c r="F55" s="44"/>
      <c r="G55" s="44">
        <v>160.86000000000001</v>
      </c>
      <c r="H55" s="44">
        <v>44.69</v>
      </c>
      <c r="I55" s="44">
        <v>555.03</v>
      </c>
      <c r="J55" s="44">
        <v>511.4</v>
      </c>
      <c r="K55" s="44">
        <v>33.35</v>
      </c>
      <c r="L55" s="44"/>
      <c r="M55" s="45"/>
      <c r="N55" s="45"/>
      <c r="O55" s="45"/>
      <c r="P55" s="45"/>
      <c r="Q55" s="45"/>
      <c r="R55" s="45">
        <v>34.1</v>
      </c>
      <c r="S55" s="45">
        <v>288.58999999999997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1996.1799999999996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>
        <v>5.5</v>
      </c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5.5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1989.1100000000001</v>
      </c>
      <c r="C64" s="53">
        <f t="shared" ref="C64:AG64" si="61">+C15+C23+C31+C39+C47+C48+C49+C50+C51+C52+C53+C54+C55+C56+C57+C58+C59+C60+C61+C62+C63</f>
        <v>5743.6026999999995</v>
      </c>
      <c r="D64" s="53">
        <f t="shared" si="61"/>
        <v>3003.4750000000004</v>
      </c>
      <c r="E64" s="53">
        <f t="shared" si="61"/>
        <v>6346</v>
      </c>
      <c r="F64" s="53">
        <f t="shared" si="61"/>
        <v>4188.0771000000004</v>
      </c>
      <c r="G64" s="53">
        <f t="shared" si="61"/>
        <v>7855.0899999999992</v>
      </c>
      <c r="H64" s="53">
        <f t="shared" si="61"/>
        <v>642.29999999999995</v>
      </c>
      <c r="I64" s="53">
        <f t="shared" si="61"/>
        <v>5923.5199999999995</v>
      </c>
      <c r="J64" s="53">
        <f t="shared" si="61"/>
        <v>1952.8926999999999</v>
      </c>
      <c r="K64" s="53">
        <f t="shared" si="61"/>
        <v>3442.1154999999999</v>
      </c>
      <c r="L64" s="53">
        <f t="shared" si="61"/>
        <v>999.95049999999992</v>
      </c>
      <c r="M64" s="53">
        <f t="shared" si="61"/>
        <v>2204.67</v>
      </c>
      <c r="N64" s="53">
        <f t="shared" si="61"/>
        <v>444.06</v>
      </c>
      <c r="O64" s="53">
        <f t="shared" si="61"/>
        <v>98.02</v>
      </c>
      <c r="P64" s="53">
        <f t="shared" si="61"/>
        <v>47.11</v>
      </c>
      <c r="Q64" s="53">
        <f t="shared" si="61"/>
        <v>329.19</v>
      </c>
      <c r="R64" s="53">
        <f t="shared" si="61"/>
        <v>878.73</v>
      </c>
      <c r="S64" s="53">
        <f t="shared" si="61"/>
        <v>2883.2400000000002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48971.153499999993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D</v>
      </c>
      <c r="O66" s="55" t="str">
        <f t="shared" si="62"/>
        <v>CAJA 8 D</v>
      </c>
      <c r="P66" s="55" t="str">
        <f t="shared" si="62"/>
        <v>CAJA 9 D</v>
      </c>
      <c r="Q66" s="55" t="str">
        <f t="shared" si="62"/>
        <v>CAJA 10 N</v>
      </c>
      <c r="R66" s="55" t="str">
        <f t="shared" si="62"/>
        <v>CAJA 14 N</v>
      </c>
      <c r="S66" s="55" t="str">
        <f t="shared" si="62"/>
        <v>CAJA 15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1988.45</v>
      </c>
      <c r="C67" s="57">
        <f t="shared" ref="C67:L67" si="63">C12</f>
        <v>5739.22</v>
      </c>
      <c r="D67" s="57">
        <f t="shared" si="63"/>
        <v>3005.61</v>
      </c>
      <c r="E67" s="57">
        <f t="shared" si="63"/>
        <v>6343.88</v>
      </c>
      <c r="F67" s="57">
        <f t="shared" si="63"/>
        <v>4167.54</v>
      </c>
      <c r="G67" s="57">
        <f t="shared" si="63"/>
        <v>7846.33</v>
      </c>
      <c r="H67" s="57">
        <f t="shared" si="63"/>
        <v>642.03</v>
      </c>
      <c r="I67" s="57">
        <f t="shared" si="63"/>
        <v>5915.73</v>
      </c>
      <c r="J67" s="57">
        <f t="shared" si="63"/>
        <v>1939.06</v>
      </c>
      <c r="K67" s="57">
        <f t="shared" si="63"/>
        <v>3441.63</v>
      </c>
      <c r="L67" s="57">
        <f t="shared" si="63"/>
        <v>984.6</v>
      </c>
      <c r="M67" s="57">
        <f t="shared" ref="M67:AG67" si="64">M12</f>
        <v>2202.2399999999998</v>
      </c>
      <c r="N67" s="57">
        <f t="shared" si="64"/>
        <v>444.16</v>
      </c>
      <c r="O67" s="57">
        <f t="shared" si="64"/>
        <v>98.02</v>
      </c>
      <c r="P67" s="57">
        <f t="shared" si="64"/>
        <v>47.11</v>
      </c>
      <c r="Q67" s="57">
        <f t="shared" si="64"/>
        <v>329.19</v>
      </c>
      <c r="R67" s="57">
        <f t="shared" si="64"/>
        <v>876.76</v>
      </c>
      <c r="S67" s="57">
        <f t="shared" si="64"/>
        <v>2882.25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48893.80999999999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1988.45</v>
      </c>
      <c r="C69" s="59">
        <f t="shared" ref="C69:L69" si="67">+C67+C68</f>
        <v>5739.22</v>
      </c>
      <c r="D69" s="59">
        <f t="shared" si="67"/>
        <v>3005.61</v>
      </c>
      <c r="E69" s="59">
        <f t="shared" si="67"/>
        <v>6343.88</v>
      </c>
      <c r="F69" s="59">
        <f t="shared" si="67"/>
        <v>4167.54</v>
      </c>
      <c r="G69" s="59">
        <f t="shared" si="67"/>
        <v>7846.33</v>
      </c>
      <c r="H69" s="59">
        <f t="shared" si="67"/>
        <v>642.03</v>
      </c>
      <c r="I69" s="59">
        <f t="shared" si="67"/>
        <v>5915.73</v>
      </c>
      <c r="J69" s="59">
        <f t="shared" si="67"/>
        <v>1939.06</v>
      </c>
      <c r="K69" s="59">
        <f t="shared" si="67"/>
        <v>3441.63</v>
      </c>
      <c r="L69" s="59">
        <f t="shared" si="67"/>
        <v>984.6</v>
      </c>
      <c r="M69" s="59">
        <f t="shared" ref="M69:AG69" si="68">+M67+M68</f>
        <v>2202.2399999999998</v>
      </c>
      <c r="N69" s="59">
        <f t="shared" si="68"/>
        <v>444.16</v>
      </c>
      <c r="O69" s="59">
        <f t="shared" si="68"/>
        <v>98.02</v>
      </c>
      <c r="P69" s="59">
        <f t="shared" si="68"/>
        <v>47.11</v>
      </c>
      <c r="Q69" s="59">
        <f t="shared" si="68"/>
        <v>329.19</v>
      </c>
      <c r="R69" s="59">
        <f t="shared" si="68"/>
        <v>876.76</v>
      </c>
      <c r="S69" s="59">
        <f t="shared" si="68"/>
        <v>2882.25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48893.80999999999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0.66000000000008185</v>
      </c>
      <c r="C70" s="57">
        <f t="shared" si="69"/>
        <v>4.382699999999204</v>
      </c>
      <c r="D70" s="57">
        <f t="shared" si="69"/>
        <v>-2.1349999999997635</v>
      </c>
      <c r="E70" s="57">
        <f t="shared" si="69"/>
        <v>2.1199999999998909</v>
      </c>
      <c r="F70" s="57">
        <f t="shared" si="69"/>
        <v>20.537100000000464</v>
      </c>
      <c r="G70" s="57">
        <f t="shared" si="69"/>
        <v>8.7599999999993088</v>
      </c>
      <c r="H70" s="57">
        <f t="shared" si="69"/>
        <v>0.26999999999998181</v>
      </c>
      <c r="I70" s="57">
        <f t="shared" si="69"/>
        <v>7.7899999999999636</v>
      </c>
      <c r="J70" s="57">
        <f t="shared" si="69"/>
        <v>13.832699999999932</v>
      </c>
      <c r="K70" s="57">
        <f t="shared" si="69"/>
        <v>0.48549999999977445</v>
      </c>
      <c r="L70" s="57">
        <f t="shared" si="69"/>
        <v>15.350499999999897</v>
      </c>
      <c r="M70" s="57">
        <f t="shared" ref="M70:AG70" si="70">+M64-M69</f>
        <v>2.430000000000291</v>
      </c>
      <c r="N70" s="57">
        <f t="shared" si="70"/>
        <v>-0.10000000000002274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1.9700000000000273</v>
      </c>
      <c r="S70" s="57">
        <f t="shared" si="70"/>
        <v>0.99000000000023647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77.343499999999267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 t="s">
        <v>127</v>
      </c>
      <c r="G71" s="14"/>
      <c r="H71" s="14"/>
      <c r="I71" s="14" t="s">
        <v>128</v>
      </c>
      <c r="J71" s="14" t="s">
        <v>129</v>
      </c>
      <c r="K71" s="14"/>
      <c r="L71" s="14" t="s">
        <v>130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6" activePane="bottomRight" state="frozen"/>
      <selection pane="topRight" activeCell="B1" sqref="B1"/>
      <selection pane="bottomLeft" activeCell="A5" sqref="A5"/>
      <selection pane="bottomRight" activeCell="AJ57" sqref="AJ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5.09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3570.46</v>
      </c>
      <c r="C12" s="26">
        <v>2873.58</v>
      </c>
      <c r="D12" s="26">
        <v>1556.57</v>
      </c>
      <c r="E12" s="26">
        <v>3018.64</v>
      </c>
      <c r="F12" s="26">
        <v>1097.97</v>
      </c>
      <c r="G12" s="26">
        <v>3610.2</v>
      </c>
      <c r="H12" s="26">
        <v>2640.82</v>
      </c>
      <c r="I12" s="26">
        <v>910.4</v>
      </c>
      <c r="J12" s="26">
        <v>1069.24</v>
      </c>
      <c r="K12" s="26">
        <v>945.43</v>
      </c>
      <c r="L12" s="26">
        <v>2977.41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24270.720000000001</v>
      </c>
      <c r="AI12" s="26">
        <v>24061.54</v>
      </c>
      <c r="AJ12" s="69">
        <f>+AI12-AH12</f>
        <v>-209.18000000000029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</v>
      </c>
      <c r="AI14" s="26"/>
      <c r="AJ14" s="69">
        <f>+AI14-AH14</f>
        <v>-2</v>
      </c>
    </row>
    <row r="15" spans="1:36" x14ac:dyDescent="0.25">
      <c r="A15" s="13" t="s">
        <v>0</v>
      </c>
      <c r="B15" s="23">
        <v>138</v>
      </c>
      <c r="C15" s="23">
        <v>244</v>
      </c>
      <c r="D15" s="23">
        <v>63</v>
      </c>
      <c r="E15" s="23">
        <v>106.5</v>
      </c>
      <c r="F15" s="23">
        <v>47.5</v>
      </c>
      <c r="G15" s="23">
        <v>91.5</v>
      </c>
      <c r="H15" s="23">
        <v>33.5</v>
      </c>
      <c r="I15" s="23">
        <v>11</v>
      </c>
      <c r="J15" s="23">
        <v>87</v>
      </c>
      <c r="K15" s="23">
        <v>0.5</v>
      </c>
      <c r="L15" s="23">
        <v>97.5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920</v>
      </c>
    </row>
    <row r="16" spans="1:36" s="32" customFormat="1" x14ac:dyDescent="0.25">
      <c r="A16" s="30" t="s">
        <v>20</v>
      </c>
      <c r="B16" s="31">
        <v>0</v>
      </c>
      <c r="C16" s="31">
        <v>126</v>
      </c>
      <c r="D16" s="31"/>
      <c r="E16" s="31">
        <v>141</v>
      </c>
      <c r="F16" s="31">
        <v>0</v>
      </c>
      <c r="G16" s="31">
        <v>208</v>
      </c>
      <c r="H16" s="31">
        <v>113</v>
      </c>
      <c r="I16" s="31"/>
      <c r="J16" s="31">
        <v>61</v>
      </c>
      <c r="K16" s="31"/>
      <c r="L16" s="31">
        <v>121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770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641.34</v>
      </c>
      <c r="D17" s="22">
        <f t="shared" ref="D17:AG17" si="2">D16*$B$8</f>
        <v>0</v>
      </c>
      <c r="E17" s="22">
        <f t="shared" si="2"/>
        <v>717.68999999999994</v>
      </c>
      <c r="F17" s="22">
        <f t="shared" si="2"/>
        <v>0</v>
      </c>
      <c r="G17" s="22">
        <f t="shared" si="2"/>
        <v>1058.72</v>
      </c>
      <c r="H17" s="22">
        <f t="shared" si="2"/>
        <v>575.16999999999996</v>
      </c>
      <c r="I17" s="22">
        <f t="shared" si="2"/>
        <v>0</v>
      </c>
      <c r="J17" s="22">
        <f t="shared" si="2"/>
        <v>310.49</v>
      </c>
      <c r="K17" s="22">
        <f t="shared" si="2"/>
        <v>0</v>
      </c>
      <c r="L17" s="22">
        <f t="shared" si="2"/>
        <v>615.89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3919.2999999999997</v>
      </c>
    </row>
    <row r="18" spans="1:36" s="32" customFormat="1" x14ac:dyDescent="0.25">
      <c r="A18" s="30" t="s">
        <v>23</v>
      </c>
      <c r="B18" s="33">
        <v>128</v>
      </c>
      <c r="C18" s="33">
        <v>38</v>
      </c>
      <c r="D18" s="33">
        <v>83</v>
      </c>
      <c r="E18" s="33">
        <v>60</v>
      </c>
      <c r="F18" s="33">
        <v>41</v>
      </c>
      <c r="G18" s="33">
        <v>48</v>
      </c>
      <c r="H18" s="33">
        <v>86</v>
      </c>
      <c r="I18" s="33">
        <v>41</v>
      </c>
      <c r="J18" s="33">
        <v>3</v>
      </c>
      <c r="K18" s="33">
        <v>82</v>
      </c>
      <c r="L18" s="33">
        <v>35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645</v>
      </c>
      <c r="AJ18" s="70"/>
    </row>
    <row r="19" spans="1:36" s="47" customFormat="1" x14ac:dyDescent="0.25">
      <c r="A19" s="46" t="s">
        <v>27</v>
      </c>
      <c r="B19" s="22">
        <f>B18*$B$9</f>
        <v>648.96</v>
      </c>
      <c r="C19" s="22">
        <f t="shared" ref="C19:AG19" si="3">C18*$B$9</f>
        <v>192.66000000000003</v>
      </c>
      <c r="D19" s="22">
        <f t="shared" si="3"/>
        <v>420.81</v>
      </c>
      <c r="E19" s="22">
        <f t="shared" si="3"/>
        <v>304.20000000000005</v>
      </c>
      <c r="F19" s="22">
        <f t="shared" si="3"/>
        <v>207.87</v>
      </c>
      <c r="G19" s="22">
        <f t="shared" si="3"/>
        <v>243.36</v>
      </c>
      <c r="H19" s="22">
        <f t="shared" si="3"/>
        <v>436.02000000000004</v>
      </c>
      <c r="I19" s="22">
        <f t="shared" si="3"/>
        <v>207.87</v>
      </c>
      <c r="J19" s="22">
        <f t="shared" si="3"/>
        <v>15.21</v>
      </c>
      <c r="K19" s="22">
        <f t="shared" si="3"/>
        <v>415.74</v>
      </c>
      <c r="L19" s="22">
        <f t="shared" si="3"/>
        <v>177.45000000000002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3270.1499999999996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128</v>
      </c>
      <c r="C22" s="20">
        <f t="shared" ref="C22:AG23" si="5">+C16+C18+C20</f>
        <v>164</v>
      </c>
      <c r="D22" s="20">
        <f t="shared" si="5"/>
        <v>83</v>
      </c>
      <c r="E22" s="20">
        <f t="shared" si="5"/>
        <v>201</v>
      </c>
      <c r="F22" s="20">
        <f t="shared" si="5"/>
        <v>41</v>
      </c>
      <c r="G22" s="20">
        <f t="shared" si="5"/>
        <v>256</v>
      </c>
      <c r="H22" s="20">
        <f t="shared" si="5"/>
        <v>199</v>
      </c>
      <c r="I22" s="20">
        <f t="shared" si="5"/>
        <v>41</v>
      </c>
      <c r="J22" s="20">
        <f t="shared" si="5"/>
        <v>64</v>
      </c>
      <c r="K22" s="20">
        <f t="shared" si="5"/>
        <v>82</v>
      </c>
      <c r="L22" s="20">
        <f t="shared" si="5"/>
        <v>156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1415</v>
      </c>
    </row>
    <row r="23" spans="1:36" s="47" customFormat="1" x14ac:dyDescent="0.25">
      <c r="A23" s="48" t="s">
        <v>26</v>
      </c>
      <c r="B23" s="19">
        <f>+B17+B19+B21</f>
        <v>648.96</v>
      </c>
      <c r="C23" s="19">
        <f t="shared" si="5"/>
        <v>834</v>
      </c>
      <c r="D23" s="19">
        <f t="shared" si="5"/>
        <v>420.81</v>
      </c>
      <c r="E23" s="19">
        <f t="shared" si="5"/>
        <v>1021.89</v>
      </c>
      <c r="F23" s="19">
        <f t="shared" si="5"/>
        <v>207.87</v>
      </c>
      <c r="G23" s="19">
        <f t="shared" si="5"/>
        <v>1302.08</v>
      </c>
      <c r="H23" s="19">
        <f t="shared" si="5"/>
        <v>1011.19</v>
      </c>
      <c r="I23" s="19">
        <f t="shared" si="5"/>
        <v>207.87</v>
      </c>
      <c r="J23" s="19">
        <f t="shared" si="5"/>
        <v>325.7</v>
      </c>
      <c r="K23" s="19">
        <f t="shared" si="5"/>
        <v>415.74</v>
      </c>
      <c r="L23" s="19">
        <f t="shared" si="5"/>
        <v>793.34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7189.4499999999989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23.25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23.25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118.3425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118.3425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>
        <v>116.5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116.5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590.65500000000009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590.65500000000009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23.25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116.5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139.75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118.3425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590.65500000000009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708.99750000000006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2018.09</v>
      </c>
      <c r="C49" s="44">
        <v>1458.99</v>
      </c>
      <c r="D49" s="44">
        <v>833.73</v>
      </c>
      <c r="E49" s="44">
        <v>1507.89</v>
      </c>
      <c r="F49" s="44">
        <v>680.73</v>
      </c>
      <c r="G49" s="44">
        <v>1694.13</v>
      </c>
      <c r="H49" s="44">
        <v>0</v>
      </c>
      <c r="I49" s="44">
        <v>672.8</v>
      </c>
      <c r="J49" s="44">
        <v>658.55</v>
      </c>
      <c r="K49" s="44">
        <v>388.57</v>
      </c>
      <c r="L49" s="44">
        <v>1053.3800000000001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10966.86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118.88</v>
      </c>
      <c r="C52" s="44"/>
      <c r="D52" s="44"/>
      <c r="E52" s="44">
        <v>204.04</v>
      </c>
      <c r="F52" s="44"/>
      <c r="G52" s="44"/>
      <c r="H52" s="44">
        <v>1201.5899999999999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1524.5099999999998</v>
      </c>
    </row>
    <row r="53" spans="1:34" x14ac:dyDescent="0.25">
      <c r="A53" s="17" t="s">
        <v>18</v>
      </c>
      <c r="B53" s="44">
        <v>324.33</v>
      </c>
      <c r="C53" s="44">
        <v>302.05</v>
      </c>
      <c r="D53" s="44">
        <v>219.31</v>
      </c>
      <c r="E53" s="44">
        <v>166.75</v>
      </c>
      <c r="F53" s="44">
        <v>158.04</v>
      </c>
      <c r="G53" s="44">
        <v>351.41</v>
      </c>
      <c r="H53" s="44">
        <v>131.68</v>
      </c>
      <c r="I53" s="44"/>
      <c r="J53" s="44"/>
      <c r="K53" s="44">
        <v>142.01</v>
      </c>
      <c r="L53" s="44">
        <v>410.91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2206.4900000000002</v>
      </c>
    </row>
    <row r="54" spans="1:34" x14ac:dyDescent="0.25">
      <c r="A54" s="17" t="s">
        <v>114</v>
      </c>
      <c r="B54" s="44"/>
      <c r="C54" s="44"/>
      <c r="D54" s="44"/>
      <c r="E54" s="44">
        <v>12</v>
      </c>
      <c r="F54" s="44">
        <v>8</v>
      </c>
      <c r="G54" s="44"/>
      <c r="H54" s="44">
        <v>67.180000000000007</v>
      </c>
      <c r="I54" s="44">
        <v>18.52</v>
      </c>
      <c r="J54" s="44"/>
      <c r="K54" s="44"/>
      <c r="L54" s="44">
        <v>6.52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112.22</v>
      </c>
    </row>
    <row r="55" spans="1:34" x14ac:dyDescent="0.25">
      <c r="A55" s="17" t="s">
        <v>52</v>
      </c>
      <c r="B55" s="44">
        <v>336.4</v>
      </c>
      <c r="C55" s="44">
        <v>32.200000000000003</v>
      </c>
      <c r="D55" s="44">
        <v>20</v>
      </c>
      <c r="E55" s="44">
        <v>0</v>
      </c>
      <c r="F55" s="44"/>
      <c r="G55" s="44">
        <v>174.96</v>
      </c>
      <c r="H55" s="44"/>
      <c r="I55" s="44"/>
      <c r="J55" s="44"/>
      <c r="K55" s="44"/>
      <c r="L55" s="44">
        <v>30.89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594.44999999999993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>
        <v>0</v>
      </c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79.83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79.83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3584.6600000000003</v>
      </c>
      <c r="C64" s="53">
        <f t="shared" ref="C64:AG64" si="21">+C15+C23+C31+C39+C47+C48+C49+C50+C51+C52+C53+C54+C55+C56+C57+C58+C59+C60+C61+C62+C63</f>
        <v>2871.24</v>
      </c>
      <c r="D64" s="53">
        <f t="shared" si="21"/>
        <v>1556.85</v>
      </c>
      <c r="E64" s="53">
        <f t="shared" si="21"/>
        <v>3019.0699999999997</v>
      </c>
      <c r="F64" s="53">
        <f t="shared" si="21"/>
        <v>1102.1400000000001</v>
      </c>
      <c r="G64" s="53">
        <f t="shared" si="21"/>
        <v>3614.08</v>
      </c>
      <c r="H64" s="53">
        <f t="shared" si="21"/>
        <v>2643.3124999999995</v>
      </c>
      <c r="I64" s="53">
        <f t="shared" si="21"/>
        <v>910.18999999999994</v>
      </c>
      <c r="J64" s="53">
        <f t="shared" si="21"/>
        <v>1071.25</v>
      </c>
      <c r="K64" s="53">
        <f t="shared" si="21"/>
        <v>946.81999999999994</v>
      </c>
      <c r="L64" s="53">
        <f t="shared" si="21"/>
        <v>2983.1949999999997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24302.807499999995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3570.46</v>
      </c>
      <c r="C67" s="57">
        <f t="shared" ref="C67:L67" si="23">C12</f>
        <v>2873.58</v>
      </c>
      <c r="D67" s="57">
        <f t="shared" si="23"/>
        <v>1556.57</v>
      </c>
      <c r="E67" s="57">
        <f t="shared" si="23"/>
        <v>3018.64</v>
      </c>
      <c r="F67" s="57">
        <f t="shared" si="23"/>
        <v>1097.97</v>
      </c>
      <c r="G67" s="57">
        <f t="shared" si="23"/>
        <v>3610.2</v>
      </c>
      <c r="H67" s="57">
        <f t="shared" si="23"/>
        <v>2640.82</v>
      </c>
      <c r="I67" s="57">
        <f t="shared" si="23"/>
        <v>910.4</v>
      </c>
      <c r="J67" s="57">
        <f t="shared" si="23"/>
        <v>1069.24</v>
      </c>
      <c r="K67" s="57">
        <f t="shared" si="23"/>
        <v>945.43</v>
      </c>
      <c r="L67" s="57">
        <f t="shared" si="23"/>
        <v>2977.41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24270.720000000001</v>
      </c>
    </row>
    <row r="68" spans="1:34" s="47" customFormat="1" x14ac:dyDescent="0.25">
      <c r="A68" s="58" t="s">
        <v>93</v>
      </c>
      <c r="B68" s="59">
        <f t="shared" ref="B68:AG68" si="24">+B13+B14</f>
        <v>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</v>
      </c>
    </row>
    <row r="69" spans="1:34" s="47" customFormat="1" x14ac:dyDescent="0.25">
      <c r="A69" s="58" t="s">
        <v>94</v>
      </c>
      <c r="B69" s="59">
        <f>+B67+B68</f>
        <v>3572.46</v>
      </c>
      <c r="C69" s="59">
        <f t="shared" ref="C69:AG69" si="25">+C67+C68</f>
        <v>2873.58</v>
      </c>
      <c r="D69" s="59">
        <f t="shared" si="25"/>
        <v>1556.57</v>
      </c>
      <c r="E69" s="59">
        <f t="shared" si="25"/>
        <v>3018.64</v>
      </c>
      <c r="F69" s="59">
        <f t="shared" si="25"/>
        <v>1097.97</v>
      </c>
      <c r="G69" s="59">
        <f t="shared" si="25"/>
        <v>3610.2</v>
      </c>
      <c r="H69" s="59">
        <f t="shared" si="25"/>
        <v>2640.82</v>
      </c>
      <c r="I69" s="59">
        <f t="shared" si="25"/>
        <v>910.4</v>
      </c>
      <c r="J69" s="59">
        <f t="shared" si="25"/>
        <v>1069.24</v>
      </c>
      <c r="K69" s="59">
        <f t="shared" si="25"/>
        <v>945.43</v>
      </c>
      <c r="L69" s="59">
        <f t="shared" si="25"/>
        <v>2977.41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24272.720000000001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12.200000000000273</v>
      </c>
      <c r="C70" s="57">
        <f t="shared" si="26"/>
        <v>-2.3400000000001455</v>
      </c>
      <c r="D70" s="57">
        <f t="shared" si="26"/>
        <v>0.27999999999997272</v>
      </c>
      <c r="E70" s="57">
        <f t="shared" si="26"/>
        <v>0.42999999999983629</v>
      </c>
      <c r="F70" s="57">
        <f t="shared" si="26"/>
        <v>4.1700000000000728</v>
      </c>
      <c r="G70" s="57">
        <f t="shared" si="26"/>
        <v>3.8800000000001091</v>
      </c>
      <c r="H70" s="57">
        <f t="shared" si="26"/>
        <v>2.4924999999993815</v>
      </c>
      <c r="I70" s="57">
        <f t="shared" si="26"/>
        <v>-0.21000000000003638</v>
      </c>
      <c r="J70" s="57">
        <f t="shared" si="26"/>
        <v>2.0099999999999909</v>
      </c>
      <c r="K70" s="57">
        <f t="shared" si="26"/>
        <v>1.3899999999999864</v>
      </c>
      <c r="L70" s="57">
        <f t="shared" si="26"/>
        <v>5.7849999999998545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30.087499999999295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D26" sqref="D2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5.09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1479.51</v>
      </c>
      <c r="C12" s="26">
        <v>2606.5100000000002</v>
      </c>
      <c r="D12" s="26">
        <v>1766.9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5852.92</v>
      </c>
      <c r="AI12" s="26">
        <v>5789.93</v>
      </c>
      <c r="AJ12" s="69">
        <f>+AI12-AH12</f>
        <v>-62.989999999999782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 t="s">
        <v>126</v>
      </c>
      <c r="AJ13" s="69" t="e">
        <f>+AI13-AH13</f>
        <v>#VALUE!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102</v>
      </c>
      <c r="C15" s="23">
        <v>78</v>
      </c>
      <c r="D15" s="23">
        <v>239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419</v>
      </c>
    </row>
    <row r="16" spans="1:36" s="32" customFormat="1" x14ac:dyDescent="0.25">
      <c r="A16" s="30" t="s">
        <v>20</v>
      </c>
      <c r="B16" s="31">
        <v>0</v>
      </c>
      <c r="C16" s="31">
        <v>151</v>
      </c>
      <c r="D16" s="31">
        <v>111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768.59</v>
      </c>
      <c r="D17" s="22">
        <f t="shared" ref="D17:AG17" si="2">D16*$B$8</f>
        <v>564.99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1333.58</v>
      </c>
    </row>
    <row r="18" spans="1:36" s="32" customFormat="1" x14ac:dyDescent="0.25">
      <c r="A18" s="30" t="s">
        <v>23</v>
      </c>
      <c r="B18" s="33">
        <v>94</v>
      </c>
      <c r="C18" s="33">
        <v>49</v>
      </c>
      <c r="D18" s="33">
        <v>61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204</v>
      </c>
      <c r="AJ18" s="70"/>
    </row>
    <row r="19" spans="1:36" s="47" customFormat="1" x14ac:dyDescent="0.25">
      <c r="A19" s="46" t="s">
        <v>27</v>
      </c>
      <c r="B19" s="22">
        <f>B18*$B$9</f>
        <v>476.58000000000004</v>
      </c>
      <c r="C19" s="22">
        <f t="shared" ref="C19:AG19" si="3">C18*$B$9</f>
        <v>248.43</v>
      </c>
      <c r="D19" s="22">
        <f t="shared" si="3"/>
        <v>309.27000000000004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1034.28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94</v>
      </c>
      <c r="C22" s="20">
        <f t="shared" ref="C22:AG23" si="5">+C16+C18+C20</f>
        <v>200</v>
      </c>
      <c r="D22" s="20">
        <f t="shared" si="5"/>
        <v>172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466</v>
      </c>
    </row>
    <row r="23" spans="1:36" s="47" customFormat="1" x14ac:dyDescent="0.25">
      <c r="A23" s="48" t="s">
        <v>26</v>
      </c>
      <c r="B23" s="19">
        <f>+B17+B19+B21</f>
        <v>476.58000000000004</v>
      </c>
      <c r="C23" s="19">
        <f t="shared" si="5"/>
        <v>1017.02</v>
      </c>
      <c r="D23" s="19">
        <f t="shared" si="5"/>
        <v>874.26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2367.8599999999997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813.78</v>
      </c>
      <c r="C49" s="44">
        <v>1295.22</v>
      </c>
      <c r="D49" s="44">
        <v>481.05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2590.0500000000002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90.59</v>
      </c>
      <c r="C53" s="44">
        <v>196.14</v>
      </c>
      <c r="D53" s="44">
        <v>157.21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443.94000000000005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12.52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12.52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1482.95</v>
      </c>
      <c r="C64" s="53">
        <f t="shared" ref="C64:AG64" si="21">+C15+C23+C31+C39+C47+C48+C49+C50+C51+C52+C53+C54+C55+C56+C57+C58+C59+C60+C61+C62+C63</f>
        <v>2586.3799999999997</v>
      </c>
      <c r="D64" s="53">
        <f t="shared" si="21"/>
        <v>1764.04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5833.37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1479.51</v>
      </c>
      <c r="C67" s="57">
        <f t="shared" ref="C67:L67" si="23">C12</f>
        <v>2606.5100000000002</v>
      </c>
      <c r="D67" s="57">
        <f t="shared" si="23"/>
        <v>1766.9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5852.92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1479.51</v>
      </c>
      <c r="C69" s="59">
        <f t="shared" ref="C69:AG69" si="25">+C67+C68</f>
        <v>2606.5100000000002</v>
      </c>
      <c r="D69" s="59">
        <f t="shared" si="25"/>
        <v>1766.9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5852.92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3.4400000000000546</v>
      </c>
      <c r="C70" s="57">
        <f t="shared" si="26"/>
        <v>-20.130000000000564</v>
      </c>
      <c r="D70" s="57">
        <f t="shared" si="26"/>
        <v>-2.8600000000001273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-19.550000000000637</v>
      </c>
    </row>
    <row r="71" spans="1:34" ht="95.25" customHeight="1" x14ac:dyDescent="0.25">
      <c r="A71" s="77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J12" activePane="bottomRight" state="frozen"/>
      <selection pane="topRight" activeCell="B1" sqref="B1"/>
      <selection pane="bottomLeft" activeCell="A5" sqref="A5"/>
      <selection pane="bottomRight" activeCell="A35" sqref="A3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5.09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3994.14</v>
      </c>
      <c r="C12" s="26">
        <v>4202.93</v>
      </c>
      <c r="D12" s="26">
        <v>484.23</v>
      </c>
      <c r="E12" s="26">
        <v>1751.8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10433.099999999999</v>
      </c>
      <c r="AI12" s="26">
        <v>10376.92</v>
      </c>
      <c r="AJ12" s="69">
        <f>+AI12-AH12</f>
        <v>-56.179999999998472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516</v>
      </c>
      <c r="C15" s="23">
        <v>943.5</v>
      </c>
      <c r="D15" s="23">
        <v>104.5</v>
      </c>
      <c r="E15" s="23">
        <v>424.2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1988.2</v>
      </c>
    </row>
    <row r="16" spans="1:36" s="32" customFormat="1" x14ac:dyDescent="0.25">
      <c r="A16" s="30" t="s">
        <v>20</v>
      </c>
      <c r="B16" s="31">
        <v>53</v>
      </c>
      <c r="C16" s="31">
        <v>16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</v>
      </c>
      <c r="AJ16" s="70"/>
    </row>
    <row r="17" spans="1:36" s="47" customFormat="1" x14ac:dyDescent="0.25">
      <c r="A17" s="46" t="s">
        <v>27</v>
      </c>
      <c r="B17" s="22">
        <f>B16*$B$8</f>
        <v>269.77</v>
      </c>
      <c r="C17" s="22">
        <f>C16*$B$8</f>
        <v>81.44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351.21</v>
      </c>
    </row>
    <row r="18" spans="1:36" s="32" customFormat="1" x14ac:dyDescent="0.25">
      <c r="A18" s="30" t="s">
        <v>23</v>
      </c>
      <c r="B18" s="33">
        <v>143</v>
      </c>
      <c r="C18" s="33">
        <v>191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334</v>
      </c>
      <c r="AJ18" s="70"/>
    </row>
    <row r="19" spans="1:36" s="47" customFormat="1" x14ac:dyDescent="0.25">
      <c r="A19" s="46" t="s">
        <v>27</v>
      </c>
      <c r="B19" s="22">
        <f>B18*$B$9</f>
        <v>725.01</v>
      </c>
      <c r="C19" s="22">
        <f t="shared" ref="C19:AG19" si="3">C18*$B$9</f>
        <v>968.37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1693.38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196</v>
      </c>
      <c r="C22" s="20">
        <f t="shared" ref="C22:AG23" si="5">+C16+C18+C20</f>
        <v>207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403</v>
      </c>
    </row>
    <row r="23" spans="1:36" s="47" customFormat="1" x14ac:dyDescent="0.25">
      <c r="A23" s="48" t="s">
        <v>26</v>
      </c>
      <c r="B23" s="19">
        <f>+B17+B19+B21</f>
        <v>994.78</v>
      </c>
      <c r="C23" s="19">
        <f t="shared" si="5"/>
        <v>1049.81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2044.59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22.62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22.62</v>
      </c>
    </row>
    <row r="43" spans="1:34" s="47" customFormat="1" x14ac:dyDescent="0.25">
      <c r="A43" s="46" t="s">
        <v>44</v>
      </c>
      <c r="B43" s="22">
        <f>B42*$B$9</f>
        <v>114.68340000000001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114.68340000000001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22.62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22.62</v>
      </c>
    </row>
    <row r="47" spans="1:34" s="47" customFormat="1" x14ac:dyDescent="0.25">
      <c r="A47" s="48" t="s">
        <v>48</v>
      </c>
      <c r="B47" s="19">
        <f>+B41+B43+B45</f>
        <v>114.68340000000001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114.68340000000001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2054.58</v>
      </c>
      <c r="C49" s="44">
        <v>1621.29</v>
      </c>
      <c r="D49" s="44">
        <v>322.74</v>
      </c>
      <c r="E49" s="44">
        <v>907.94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4906.5499999999993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296.54000000000002</v>
      </c>
      <c r="C53" s="44">
        <v>584.20000000000005</v>
      </c>
      <c r="D53" s="44">
        <v>57.1</v>
      </c>
      <c r="E53" s="44">
        <v>395.59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1333.43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17.260000000000002</v>
      </c>
      <c r="C55" s="44">
        <v>10</v>
      </c>
      <c r="D55" s="44"/>
      <c r="E55" s="44">
        <v>25.31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52.57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3993.8434000000002</v>
      </c>
      <c r="C64" s="53">
        <f t="shared" ref="C64:AG64" si="21">+C15+C23+C31+C39+C47+C48+C49+C50+C51+C52+C53+C54+C55+C56+C57+C58+C59+C60+C61+C62+C63</f>
        <v>4208.8</v>
      </c>
      <c r="D64" s="53">
        <f t="shared" si="21"/>
        <v>484.34000000000003</v>
      </c>
      <c r="E64" s="53">
        <f t="shared" si="21"/>
        <v>1753.04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10440.023400000002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3994.14</v>
      </c>
      <c r="C67" s="57">
        <f t="shared" ref="C67:L67" si="23">C12</f>
        <v>4202.93</v>
      </c>
      <c r="D67" s="57">
        <f t="shared" si="23"/>
        <v>484.23</v>
      </c>
      <c r="E67" s="57">
        <f t="shared" si="23"/>
        <v>1751.8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10433.099999999999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3994.14</v>
      </c>
      <c r="C69" s="59">
        <f t="shared" ref="C69:AG69" si="25">+C67+C68</f>
        <v>4202.93</v>
      </c>
      <c r="D69" s="59">
        <f t="shared" si="25"/>
        <v>484.23</v>
      </c>
      <c r="E69" s="59">
        <f t="shared" si="25"/>
        <v>1751.8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10433.099999999999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-0.29659999999967113</v>
      </c>
      <c r="C70" s="57">
        <f t="shared" si="26"/>
        <v>5.8699999999998909</v>
      </c>
      <c r="D70" s="57">
        <f t="shared" si="26"/>
        <v>0.11000000000001364</v>
      </c>
      <c r="E70" s="57">
        <f t="shared" si="26"/>
        <v>1.2400000000000091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6.9234000000002425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C14" sqref="C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5.09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980.08</v>
      </c>
      <c r="C12" s="26">
        <v>2031.02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3011.1</v>
      </c>
      <c r="AI12" s="26">
        <v>2972.66</v>
      </c>
      <c r="AJ12" s="69">
        <f>+AI12-AH12</f>
        <v>-38.440000000000055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>
        <v>36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36</v>
      </c>
      <c r="AI14" s="26"/>
      <c r="AJ14" s="69">
        <f>+AI14-AH14</f>
        <v>-36</v>
      </c>
    </row>
    <row r="15" spans="1:36" x14ac:dyDescent="0.25">
      <c r="A15" s="13" t="s">
        <v>0</v>
      </c>
      <c r="B15" s="23">
        <v>71.5</v>
      </c>
      <c r="C15" s="23">
        <v>48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119.5</v>
      </c>
    </row>
    <row r="16" spans="1:36" s="32" customFormat="1" x14ac:dyDescent="0.25">
      <c r="A16" s="30" t="s">
        <v>20</v>
      </c>
      <c r="B16" s="31"/>
      <c r="C16" s="31">
        <v>205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1043.45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1043.45</v>
      </c>
    </row>
    <row r="18" spans="1:36" s="32" customFormat="1" x14ac:dyDescent="0.25">
      <c r="A18" s="30" t="s">
        <v>23</v>
      </c>
      <c r="B18" s="33">
        <v>46</v>
      </c>
      <c r="C18" s="33">
        <v>16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62</v>
      </c>
      <c r="AJ18" s="70"/>
    </row>
    <row r="19" spans="1:36" s="47" customFormat="1" x14ac:dyDescent="0.25">
      <c r="A19" s="46" t="s">
        <v>27</v>
      </c>
      <c r="B19" s="22">
        <f>B18*$B$9</f>
        <v>233.22000000000003</v>
      </c>
      <c r="C19" s="22">
        <f t="shared" ref="C19:AG19" si="3">C18*$B$9</f>
        <v>81.12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314.34000000000003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221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267</v>
      </c>
    </row>
    <row r="23" spans="1:36" s="47" customFormat="1" x14ac:dyDescent="0.25">
      <c r="A23" s="48" t="s">
        <v>26</v>
      </c>
      <c r="B23" s="19">
        <f>+B17+B19+B21</f>
        <v>233.22000000000003</v>
      </c>
      <c r="C23" s="19">
        <f t="shared" si="5"/>
        <v>1124.5700000000002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1357.7900000000002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9.61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9.61</v>
      </c>
    </row>
    <row r="43" spans="1:34" s="47" customFormat="1" x14ac:dyDescent="0.25">
      <c r="A43" s="46" t="s">
        <v>44</v>
      </c>
      <c r="B43" s="22">
        <f>B42*$B$9</f>
        <v>48.722700000000003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48.722700000000003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9.61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9.61</v>
      </c>
    </row>
    <row r="47" spans="1:34" s="47" customFormat="1" x14ac:dyDescent="0.25">
      <c r="A47" s="48" t="s">
        <v>48</v>
      </c>
      <c r="B47" s="19">
        <f>+B41+B43+B45</f>
        <v>48.722700000000003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48.722700000000003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429.24</v>
      </c>
      <c r="C49" s="44">
        <v>775.84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1205.08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174.35</v>
      </c>
      <c r="C53" s="44">
        <v>125.78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300.13</v>
      </c>
    </row>
    <row r="54" spans="1:34" x14ac:dyDescent="0.25">
      <c r="A54" s="17" t="s">
        <v>114</v>
      </c>
      <c r="B54" s="44">
        <v>14.06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14.06</v>
      </c>
    </row>
    <row r="55" spans="1:34" x14ac:dyDescent="0.25">
      <c r="A55" s="17" t="s">
        <v>52</v>
      </c>
      <c r="B55" s="44">
        <v>15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986.09270000000004</v>
      </c>
      <c r="C64" s="53">
        <f t="shared" ref="C64:AG64" si="21">+C15+C23+C31+C39+C47+C48+C49+C50+C51+C52+C53+C54+C55+C56+C57+C58+C59+C60+C61+C62+C63</f>
        <v>2074.1900000000005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3060.2827000000007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980.08</v>
      </c>
      <c r="C67" s="57">
        <f t="shared" ref="C67:L67" si="23">C12</f>
        <v>2031.02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3011.1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42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42</v>
      </c>
    </row>
    <row r="69" spans="1:34" s="47" customFormat="1" x14ac:dyDescent="0.25">
      <c r="A69" s="58" t="s">
        <v>94</v>
      </c>
      <c r="B69" s="59">
        <f>+B67+B68</f>
        <v>980.08</v>
      </c>
      <c r="C69" s="59">
        <f t="shared" ref="C69:AG69" si="25">+C67+C68</f>
        <v>2073.02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3053.1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6.0126999999999953</v>
      </c>
      <c r="C70" s="57">
        <f t="shared" si="26"/>
        <v>1.1700000000005275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7.1827000000005228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5.09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364.89</v>
      </c>
      <c r="C12" s="26">
        <v>1235.1500000000001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1600.04</v>
      </c>
      <c r="AI12" s="26">
        <v>1600.04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0.5</v>
      </c>
    </row>
    <row r="16" spans="1:36" s="32" customFormat="1" x14ac:dyDescent="0.25">
      <c r="A16" s="30" t="s">
        <v>20</v>
      </c>
      <c r="B16" s="31"/>
      <c r="C16" s="31">
        <v>170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865.3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865.3</v>
      </c>
    </row>
    <row r="18" spans="1:36" s="32" customFormat="1" x14ac:dyDescent="0.25">
      <c r="A18" s="30" t="s">
        <v>23</v>
      </c>
      <c r="B18" s="33">
        <v>22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22</v>
      </c>
      <c r="AJ18" s="70"/>
    </row>
    <row r="19" spans="1:36" s="47" customFormat="1" x14ac:dyDescent="0.25">
      <c r="A19" s="46" t="s">
        <v>27</v>
      </c>
      <c r="B19" s="22">
        <f>B18*$B$9</f>
        <v>111.54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111.54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</v>
      </c>
      <c r="C22" s="20">
        <f t="shared" ref="C22:AG23" si="5">+C16+C18+C20</f>
        <v>170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192</v>
      </c>
    </row>
    <row r="23" spans="1:36" s="47" customFormat="1" x14ac:dyDescent="0.25">
      <c r="A23" s="48" t="s">
        <v>26</v>
      </c>
      <c r="B23" s="19">
        <f>+B17+B19+B21</f>
        <v>111.54</v>
      </c>
      <c r="C23" s="19">
        <f t="shared" si="5"/>
        <v>865.3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976.83999999999992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219.17</v>
      </c>
      <c r="C49" s="44">
        <v>382.42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601.59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34.18</v>
      </c>
      <c r="C53" s="44">
        <v>57.18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91.36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11.62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11.62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365.39</v>
      </c>
      <c r="C64" s="53">
        <f t="shared" ref="C64:AG64" si="21">+C15+C23+C31+C39+C47+C48+C49+C50+C51+C52+C53+C54+C55+C56+C57+C58+C59+C60+C61+C62+C63</f>
        <v>1316.52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1681.9099999999999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364.89</v>
      </c>
      <c r="C67" s="57">
        <f t="shared" ref="C67:L67" si="23">C12</f>
        <v>1235.1500000000001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1600.04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364.89</v>
      </c>
      <c r="C69" s="59">
        <f t="shared" ref="C69:AG69" si="25">+C67+C68</f>
        <v>1235.1500000000001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1600.04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</v>
      </c>
      <c r="C70" s="57">
        <f t="shared" si="26"/>
        <v>81.369999999999891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81.869999999999891</v>
      </c>
    </row>
    <row r="71" spans="1:34" ht="96" customHeight="1" x14ac:dyDescent="0.25">
      <c r="A71" s="77" t="s">
        <v>96</v>
      </c>
      <c r="B71" s="14"/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Hoja2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2022-06-06T14:01:08Z</dcterms:modified>
</cp:coreProperties>
</file>