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AH23" i="149" s="1"/>
  <c r="F11" i="145" s="1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23" i="40" l="1"/>
  <c r="AG23" i="40"/>
  <c r="W39" i="40"/>
  <c r="T47" i="40"/>
  <c r="AE39" i="40"/>
  <c r="AA39" i="40"/>
  <c r="AD23" i="40"/>
  <c r="Z23" i="40"/>
  <c r="V23" i="40"/>
  <c r="AD47" i="40"/>
  <c r="Z47" i="40"/>
  <c r="V47" i="40"/>
  <c r="V64" i="40" s="1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V70" i="40" l="1"/>
  <c r="C69" i="40"/>
  <c r="Z64" i="40"/>
  <c r="Z70" i="40" s="1"/>
  <c r="T64" i="40"/>
  <c r="T70" i="40" s="1"/>
  <c r="AF64" i="40"/>
  <c r="AF70" i="40" s="1"/>
  <c r="AG64" i="40"/>
  <c r="AG70" i="40" s="1"/>
  <c r="M39" i="40"/>
  <c r="AA64" i="40"/>
  <c r="AA70" i="40" s="1"/>
  <c r="Q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O23" i="40"/>
  <c r="N23" i="40"/>
  <c r="M23" i="40"/>
  <c r="O64" i="40" l="1"/>
  <c r="O70" i="40" s="1"/>
  <c r="AH69" i="40"/>
  <c r="M64" i="40"/>
  <c r="M70" i="40" s="1"/>
  <c r="P64" i="40"/>
  <c r="P70" i="40" s="1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C47" i="40" s="1"/>
  <c r="D43" i="40"/>
  <c r="E43" i="40"/>
  <c r="E47" i="40" s="1"/>
  <c r="F43" i="40"/>
  <c r="G43" i="40"/>
  <c r="G47" i="40" s="1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J39" i="40" s="1"/>
  <c r="K35" i="40"/>
  <c r="L35" i="40"/>
  <c r="L39" i="40" s="1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G31" i="40" s="1"/>
  <c r="H25" i="40"/>
  <c r="I25" i="40"/>
  <c r="I31" i="40" s="1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K23" i="40" l="1"/>
  <c r="G23" i="40"/>
  <c r="F39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<sst xmlns="http://schemas.openxmlformats.org/spreadsheetml/2006/main" count="765" uniqueCount="141">
  <si>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</si>
  <si>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</si>
  <si>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</si>
  <si>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</si>
  <si>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</si>
  <si>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</si>
  <si>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</si>
  <si>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</si>
  <si>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</si>
  <si>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</si>
  <si>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</si>
  <si>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</si>
  <si>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</si>
  <si>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</si>
  <si>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</si>
  <si>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</si>
  <si>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</si>
  <si>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</si>
  <si>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</si>
  <si>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</si>
  <si>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</si>
  <si>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</si>
  <si>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</si>
  <si>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</si>
  <si>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</si>
  <si>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</si>
  <si>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</si>
  <si>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</si>
  <si>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</si>
  <si>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</si>
  <si>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</si>
  <si>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</si>
  <si>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</si>
  <si>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</si>
  <si>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</si>
  <si>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</si>
  <si>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</si>
  <si>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</si>
  <si>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</si>
  <si>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</si>
  <si>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</si>
  <si>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</si>
  <si>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</si>
  <si>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</si>
  <si>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</si>
  <si>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</si>
  <si>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</si>
  <si>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</si>
  <si>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</si>
  <si>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</si>
  <si>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</si>
  <si>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</si>
  <si>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</si>
  <si>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</si>
  <si>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</si>
  <si>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</si>
  <si>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</si>
  <si>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</si>
  <si>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</si>
  <si>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</si>
  <si>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</si>
  <si>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</si>
  <si>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</si>
  <si>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</si>
  <si>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</si>
  <si>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</si>
  <si>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</si>
  <si>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</si>
  <si>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</si>
  <si>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</si>
  <si>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</si>
  <si>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</si>
  <si>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</si>
  <si>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</si>
  <si>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</si>
  <si>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</si>
  <si>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</si>
  <si>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</si>
  <si>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</si>
  <si>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</si>
  <si>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</si>
  <si>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</si>
  <si>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</si>
  <si>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</si>
  <si>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</si>
  <si>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</si>
  <si>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</si>
  <si>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</si>
  <si>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</si>
  <si>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</si>
  <si>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</si>
  <si>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</si>
  <si>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</si>
  <si>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</si>
  <si>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</si>
  <si>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</si>
  <si>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</si>
  <si>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</si>
  <si>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</si>
  <si>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</si>
  <si>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</si>
  <si>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</si>
  <si>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</si>
  <si>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</si>
  <si>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</si>
  <si>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</si>
  <si>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</si>
  <si>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</si>
  <si>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</si>
  <si>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</si>
  <si>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</si>
  <si>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</si>
  <si>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</si>
  <si>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</si>
  <si>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</si>
  <si>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</si>
  <si>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</si>
  <si>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</si>
  <si>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</si>
  <si>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</si>
  <si>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</si>
  <si>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</si>
  <si>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</si>
  <si>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130.50F/C</t>
  </si>
  <si>
    <t>PAGO TU EXPRESS ONLINE DE 210.18</t>
  </si>
  <si>
    <t>NOTA DE CREDITO POR 3$</t>
  </si>
  <si>
    <t>10F/C</t>
  </si>
  <si>
    <t>65.50F/C</t>
  </si>
  <si>
    <t>20F/C</t>
  </si>
  <si>
    <t>95F/C</t>
  </si>
  <si>
    <t>5F/C</t>
  </si>
  <si>
    <t>102.50F/C</t>
  </si>
  <si>
    <t>67F/C</t>
  </si>
  <si>
    <t>23F/C</t>
  </si>
  <si>
    <t>48F/C</t>
  </si>
  <si>
    <t>19F/C</t>
  </si>
  <si>
    <t>45F/C</t>
  </si>
  <si>
    <t>55.50F/C</t>
  </si>
  <si>
    <t>11.50F/C</t>
  </si>
  <si>
    <t>3F/C FALTANTE EN EFECTIVO</t>
  </si>
  <si>
    <t>faltante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</si>
</sst>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57492.14</v>
      </c>
      <c r="C2" s="43">
        <f>MODELO!AH12</f>
        <v>30374.13</v>
      </c>
      <c r="D2" s="43">
        <f>EXQUISITECES!AH12</f>
        <v>5459.41</v>
      </c>
      <c r="E2" s="43">
        <f>HOYADA!AH12</f>
        <v>11527.590000000002</v>
      </c>
      <c r="F2" s="43">
        <f>FARMASTOP!AH12</f>
        <v>2207.27</v>
      </c>
      <c r="G2" s="43">
        <f>BOCAS!AH12</f>
        <v>6561.5999999999995</v>
      </c>
      <c r="H2" s="43">
        <f>LAGUNETICA!AH12</f>
        <v>15063.119999999999</v>
      </c>
      <c r="I2" s="43">
        <f>SANANTONIO!AH12</f>
        <v>0</v>
      </c>
      <c r="J2" s="43">
        <f>SUM(B2:I2)</f>
        <v>128685.26000000001</v>
      </c>
    </row>
    <row r="3" spans="1:10" x14ac:dyDescent="0.25">
      <c r="A3" s="46" t="s">
        <v>0</v>
      </c>
      <c r="B3" s="43">
        <f>AUTOMERCADO!AH15</f>
        <v>637.5</v>
      </c>
      <c r="C3" s="43">
        <f>MODELO!AH15</f>
        <v>967.5</v>
      </c>
      <c r="D3" s="43">
        <f>EXQUISITECES!AH15</f>
        <v>150</v>
      </c>
      <c r="E3" s="43">
        <f>HOYADA!AH15</f>
        <v>1614.2</v>
      </c>
      <c r="F3" s="43">
        <f>FARMASTOP!AH15</f>
        <v>47</v>
      </c>
      <c r="G3" s="43">
        <f>BOCAS!AH15</f>
        <v>22</v>
      </c>
      <c r="H3" s="43">
        <f>LAGUNETICA!AH15</f>
        <v>935.5</v>
      </c>
      <c r="I3" s="43">
        <f>SANANTONIO!AH15</f>
        <v>0</v>
      </c>
      <c r="J3" s="43">
        <f t="shared" ref="J3:J52" si="0">SUM(B3:I3)</f>
        <v>4373.7</v>
      </c>
    </row>
    <row r="4" spans="1:10" x14ac:dyDescent="0.25">
      <c r="A4" s="73" t="s">
        <v>20</v>
      </c>
      <c r="B4" s="43">
        <f>AUTOMERCADO!AH16</f>
        <v>2097</v>
      </c>
      <c r="C4" s="43">
        <f>MODELO!AH16</f>
        <v>1361</v>
      </c>
      <c r="D4" s="43">
        <f>EXQUISITECES!AH16</f>
        <v>171</v>
      </c>
      <c r="E4" s="43">
        <f>HOYADA!AH16</f>
        <v>87</v>
      </c>
      <c r="F4" s="43">
        <f>FARMASTOP!AH16</f>
        <v>51</v>
      </c>
      <c r="G4" s="43">
        <f>BOCAS!AH16</f>
        <v>687</v>
      </c>
      <c r="H4" s="43">
        <f>LAGUNETICA!AH16</f>
        <v>442</v>
      </c>
      <c r="I4" s="43">
        <f>SANANTONIO!AH16</f>
        <v>0</v>
      </c>
      <c r="J4" s="43">
        <f t="shared" si="0"/>
        <v>4896</v>
      </c>
    </row>
    <row r="5" spans="1:10" x14ac:dyDescent="0.25">
      <c r="A5" s="46" t="s">
        <v>27</v>
      </c>
      <c r="B5" s="43">
        <f>AUTOMERCADO!AH17</f>
        <v>11135.07</v>
      </c>
      <c r="C5" s="43">
        <f>MODELO!AH17</f>
        <v>7226.91</v>
      </c>
      <c r="D5" s="43">
        <f>EXQUISITECES!AH17</f>
        <v>908.01</v>
      </c>
      <c r="E5" s="43">
        <f>HOYADA!AH17</f>
        <v>461.96999999999997</v>
      </c>
      <c r="F5" s="43">
        <f>FARMASTOP!AH17</f>
        <v>270.81</v>
      </c>
      <c r="G5" s="43">
        <f>BOCAS!AH17</f>
        <v>3647.97</v>
      </c>
      <c r="H5" s="43">
        <f>LAGUNETICA!AH17</f>
        <v>2347.02</v>
      </c>
      <c r="I5" s="43">
        <f>SANANTONIO!AH17</f>
        <v>0</v>
      </c>
      <c r="J5" s="43">
        <f t="shared" si="0"/>
        <v>25997.760000000002</v>
      </c>
    </row>
    <row r="6" spans="1:10" x14ac:dyDescent="0.25">
      <c r="A6" s="73" t="s">
        <v>23</v>
      </c>
      <c r="B6" s="43">
        <f>AUTOMERCADO!AH18</f>
        <v>2373</v>
      </c>
      <c r="C6" s="43">
        <f>MODELO!AH18</f>
        <v>1049</v>
      </c>
      <c r="D6" s="43">
        <f>EXQUISITECES!AH18</f>
        <v>207</v>
      </c>
      <c r="E6" s="43">
        <f>HOYADA!AH18</f>
        <v>335</v>
      </c>
      <c r="F6" s="43">
        <f>FARMASTOP!AH18</f>
        <v>70</v>
      </c>
      <c r="G6" s="43">
        <f>BOCAS!AH18</f>
        <v>41</v>
      </c>
      <c r="H6" s="43">
        <f>LAGUNETICA!AH18</f>
        <v>502</v>
      </c>
      <c r="I6" s="43">
        <f>SANANTONIO!AH18</f>
        <v>0</v>
      </c>
      <c r="J6" s="43">
        <f t="shared" si="0"/>
        <v>4577</v>
      </c>
    </row>
    <row r="7" spans="1:10" x14ac:dyDescent="0.25">
      <c r="A7" s="46" t="s">
        <v>27</v>
      </c>
      <c r="B7" s="43">
        <f>AUTOMERCADO!AH19</f>
        <v>12458.25</v>
      </c>
      <c r="C7" s="43">
        <f>MODELO!AH19</f>
        <v>5507.25</v>
      </c>
      <c r="D7" s="43">
        <f>EXQUISITECES!AH19</f>
        <v>1086.75</v>
      </c>
      <c r="E7" s="43">
        <f>HOYADA!AH19</f>
        <v>1758.75</v>
      </c>
      <c r="F7" s="43">
        <f>FARMASTOP!AH19</f>
        <v>367.5</v>
      </c>
      <c r="G7" s="43">
        <f>BOCAS!AH19</f>
        <v>215.25</v>
      </c>
      <c r="H7" s="43">
        <f>LAGUNETICA!AH19</f>
        <v>2635.5</v>
      </c>
      <c r="I7" s="43">
        <f>SANANTONIO!AH19</f>
        <v>0</v>
      </c>
      <c r="J7" s="43">
        <f t="shared" si="0"/>
        <v>24029.25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4470</v>
      </c>
      <c r="C10" s="43">
        <f>MODELO!AH22</f>
        <v>2410</v>
      </c>
      <c r="D10" s="43">
        <f>EXQUISITECES!AH22</f>
        <v>378</v>
      </c>
      <c r="E10" s="43">
        <f>HOYADA!AH22</f>
        <v>422</v>
      </c>
      <c r="F10" s="43">
        <f>FARMASTOP!AH22</f>
        <v>121</v>
      </c>
      <c r="G10" s="43">
        <f>BOCAS!AH22</f>
        <v>728</v>
      </c>
      <c r="H10" s="43">
        <f>LAGUNETICA!AH22</f>
        <v>944</v>
      </c>
      <c r="I10" s="43">
        <f>SANANTONIO!AH22</f>
        <v>0</v>
      </c>
      <c r="J10" s="43">
        <f t="shared" si="0"/>
        <v>9473</v>
      </c>
    </row>
    <row r="11" spans="1:10" x14ac:dyDescent="0.25">
      <c r="A11" s="48" t="s">
        <v>26</v>
      </c>
      <c r="B11" s="43">
        <f>AUTOMERCADO!AH23</f>
        <v>23593.32</v>
      </c>
      <c r="C11" s="43">
        <f>MODELO!AH23</f>
        <v>12734.16</v>
      </c>
      <c r="D11" s="43">
        <f>EXQUISITECES!AH23</f>
        <v>1994.7599999999998</v>
      </c>
      <c r="E11" s="43">
        <f>HOYADA!AH23</f>
        <v>2220.7199999999998</v>
      </c>
      <c r="F11" s="43">
        <f>FARMASTOP!AH23</f>
        <v>638.30999999999995</v>
      </c>
      <c r="G11" s="43">
        <f>BOCAS!AH23</f>
        <v>3863.22</v>
      </c>
      <c r="H11" s="43">
        <f>LAGUNETICA!AH23</f>
        <v>4982.5200000000004</v>
      </c>
      <c r="I11" s="43">
        <f>SANANTONIO!AH23</f>
        <v>0</v>
      </c>
      <c r="J11" s="43">
        <f t="shared" si="0"/>
        <v>50027.009999999995</v>
      </c>
    </row>
    <row r="12" spans="1:10" x14ac:dyDescent="0.25">
      <c r="A12" s="46" t="s">
        <v>28</v>
      </c>
      <c r="B12" s="43">
        <f>AUTOMERCADO!AH24</f>
        <v>20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20</v>
      </c>
    </row>
    <row r="13" spans="1:10" x14ac:dyDescent="0.25">
      <c r="A13" s="46" t="s">
        <v>31</v>
      </c>
      <c r="B13" s="43">
        <f>AUTOMERCADO!AH25</f>
        <v>112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112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20</v>
      </c>
    </row>
    <row r="19" spans="1:10" x14ac:dyDescent="0.25">
      <c r="A19" s="48" t="s">
        <v>33</v>
      </c>
      <c r="B19" s="43">
        <f>AUTOMERCADO!AH31</f>
        <v>112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112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12.03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12.03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63.879299999999994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63.879299999999994</v>
      </c>
    </row>
    <row r="22" spans="1:10" x14ac:dyDescent="0.25">
      <c r="A22" s="46" t="s">
        <v>36</v>
      </c>
      <c r="B22" s="43">
        <f>AUTOMERCADO!AH34</f>
        <v>436.50000000000006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436.50000000000006</v>
      </c>
    </row>
    <row r="23" spans="1:10" x14ac:dyDescent="0.25">
      <c r="A23" s="46" t="s">
        <v>35</v>
      </c>
      <c r="B23" s="43">
        <f>AUTOMERCADO!AH35</f>
        <v>2291.625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2291.625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436.50000000000006</v>
      </c>
      <c r="C26" s="43">
        <f>MODELO!AH38</f>
        <v>12.03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448.53000000000003</v>
      </c>
    </row>
    <row r="27" spans="1:10" x14ac:dyDescent="0.25">
      <c r="A27" s="48" t="s">
        <v>42</v>
      </c>
      <c r="B27" s="43">
        <f>AUTOMERCADO!AH39</f>
        <v>2291.625</v>
      </c>
      <c r="C27" s="43">
        <f>MODELO!AH39</f>
        <v>63.879299999999994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2355.5043000000001</v>
      </c>
    </row>
    <row r="28" spans="1:10" x14ac:dyDescent="0.25">
      <c r="A28" s="46" t="s">
        <v>43</v>
      </c>
      <c r="B28" s="43">
        <f>AUTOMERCADO!AH40</f>
        <v>12.51</v>
      </c>
      <c r="C28" s="43">
        <f>MODELO!AH40</f>
        <v>34.659999999999997</v>
      </c>
      <c r="D28" s="43">
        <f>EXQUISITECES!AH40</f>
        <v>0</v>
      </c>
      <c r="E28" s="43">
        <f>HOYADA!AH40</f>
        <v>103.73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150.9</v>
      </c>
    </row>
    <row r="29" spans="1:10" x14ac:dyDescent="0.25">
      <c r="A29" s="46" t="s">
        <v>44</v>
      </c>
      <c r="B29" s="43">
        <f>AUTOMERCADO!AH41</f>
        <v>66.428100000000001</v>
      </c>
      <c r="C29" s="43">
        <f>MODELO!AH41</f>
        <v>184.04459999999997</v>
      </c>
      <c r="D29" s="43">
        <f>EXQUISITECES!AH41</f>
        <v>0</v>
      </c>
      <c r="E29" s="43">
        <f>HOYADA!AH41</f>
        <v>550.80629999999996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801.279</v>
      </c>
    </row>
    <row r="30" spans="1:10" x14ac:dyDescent="0.25">
      <c r="A30" s="46" t="s">
        <v>45</v>
      </c>
      <c r="B30" s="43">
        <f>AUTOMERCADO!AH42</f>
        <v>191.04</v>
      </c>
      <c r="C30" s="43">
        <f>MODELO!AH42</f>
        <v>29.310000000000002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220.35</v>
      </c>
    </row>
    <row r="31" spans="1:10" x14ac:dyDescent="0.25">
      <c r="A31" s="46" t="s">
        <v>44</v>
      </c>
      <c r="B31" s="43">
        <f>AUTOMERCADO!AH43</f>
        <v>1002.96</v>
      </c>
      <c r="C31" s="43">
        <f>MODELO!AH43</f>
        <v>153.8775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1156.8375000000001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203.54999999999998</v>
      </c>
      <c r="C34" s="43">
        <f>MODELO!AH46</f>
        <v>63.97</v>
      </c>
      <c r="D34" s="43">
        <f>EXQUISITECES!AH46</f>
        <v>0</v>
      </c>
      <c r="E34" s="43">
        <f>HOYADA!AH46</f>
        <v>103.73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371.25</v>
      </c>
    </row>
    <row r="35" spans="1:10" x14ac:dyDescent="0.25">
      <c r="A35" s="48" t="s">
        <v>48</v>
      </c>
      <c r="B35" s="43">
        <f>AUTOMERCADO!AH47</f>
        <v>1069.3881000000001</v>
      </c>
      <c r="C35" s="43">
        <f>MODELO!AH47</f>
        <v>337.9221</v>
      </c>
      <c r="D35" s="43">
        <f>EXQUISITECES!AH47</f>
        <v>0</v>
      </c>
      <c r="E35" s="43">
        <f>HOYADA!AH47</f>
        <v>550.80629999999996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1958.1165000000001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27616.780000000002</v>
      </c>
      <c r="C37" s="43">
        <f>MODELO!AH49</f>
        <v>12655.89</v>
      </c>
      <c r="D37" s="43">
        <f>EXQUISITECES!AH49</f>
        <v>3016.2599999999993</v>
      </c>
      <c r="E37" s="43">
        <f>HOYADA!AH49</f>
        <v>6047.5099999999993</v>
      </c>
      <c r="F37" s="43">
        <f>FARMASTOP!AH49</f>
        <v>1161.21</v>
      </c>
      <c r="G37" s="43">
        <f>BOCAS!AH49</f>
        <v>2651.0699999999997</v>
      </c>
      <c r="H37" s="43">
        <f>LAGUNETICA!AH49</f>
        <v>4247.2300000000005</v>
      </c>
      <c r="I37" s="43">
        <f>SANANTONIO!AH49</f>
        <v>0</v>
      </c>
      <c r="J37" s="43">
        <f t="shared" si="0"/>
        <v>57395.950000000004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1423.32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3578.6</v>
      </c>
      <c r="I40" s="43">
        <f>SANANTONIO!AH52</f>
        <v>0</v>
      </c>
      <c r="J40" s="43">
        <f t="shared" si="0"/>
        <v>5001.92</v>
      </c>
    </row>
    <row r="41" spans="1:10" x14ac:dyDescent="0.25">
      <c r="A41" s="74" t="s">
        <v>18</v>
      </c>
      <c r="B41" s="43">
        <f>AUTOMERCADO!AH53</f>
        <v>1505.41</v>
      </c>
      <c r="C41" s="43">
        <f>MODELO!AH53</f>
        <v>1804.2800000000002</v>
      </c>
      <c r="D41" s="43">
        <f>EXQUISITECES!AH53</f>
        <v>379.34</v>
      </c>
      <c r="E41" s="43">
        <f>HOYADA!AH53</f>
        <v>1099.99</v>
      </c>
      <c r="F41" s="43">
        <f>FARMASTOP!AH53</f>
        <v>199.20000000000002</v>
      </c>
      <c r="G41" s="43">
        <f>BOCAS!AH53</f>
        <v>126.47</v>
      </c>
      <c r="H41" s="43">
        <f>LAGUNETICA!AH53</f>
        <v>1238.28</v>
      </c>
      <c r="I41" s="43">
        <f>SANANTONIO!AH53</f>
        <v>0</v>
      </c>
      <c r="J41" s="43">
        <f t="shared" si="0"/>
        <v>6352.97</v>
      </c>
    </row>
    <row r="42" spans="1:10" x14ac:dyDescent="0.25">
      <c r="A42" s="74" t="s">
        <v>114</v>
      </c>
      <c r="B42" s="43">
        <f>AUTOMERCADO!AH54</f>
        <v>147.43</v>
      </c>
      <c r="C42" s="43">
        <f>MODELO!AH54</f>
        <v>43.31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190.74</v>
      </c>
    </row>
    <row r="43" spans="1:10" x14ac:dyDescent="0.25">
      <c r="A43" s="74" t="s">
        <v>52</v>
      </c>
      <c r="B43" s="43">
        <f>AUTOMERCADO!AH55</f>
        <v>736.18</v>
      </c>
      <c r="C43" s="43">
        <f>MODELO!AH55</f>
        <v>199.6</v>
      </c>
      <c r="D43" s="43">
        <f>EXQUISITECES!AH55</f>
        <v>0</v>
      </c>
      <c r="E43" s="43">
        <f>HOYADA!AH55</f>
        <v>0</v>
      </c>
      <c r="F43" s="43">
        <f>FARMASTOP!AH55</f>
        <v>0</v>
      </c>
      <c r="G43" s="43">
        <f>BOCAS!AH55</f>
        <v>50</v>
      </c>
      <c r="H43" s="43">
        <f>LAGUNETICA!AH55</f>
        <v>86.39</v>
      </c>
      <c r="I43" s="43">
        <f>SANANTONIO!AH55</f>
        <v>0</v>
      </c>
      <c r="J43" s="43">
        <f t="shared" si="0"/>
        <v>1072.17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208.51999999999998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208.51999999999998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270.64</v>
      </c>
      <c r="D50" s="43">
        <f>EXQUISITECES!AH62</f>
        <v>0</v>
      </c>
      <c r="E50" s="43">
        <f>HOYADA!AH62</f>
        <v>0</v>
      </c>
      <c r="F50" s="43">
        <f>FARMASTOP!AH62</f>
        <v>210.18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480.82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57709.633100000006</v>
      </c>
      <c r="C52" s="75">
        <f>MODELO!AH64</f>
        <v>30709.021399999998</v>
      </c>
      <c r="D52" s="75">
        <f>EXQUISITECES!AH64</f>
        <v>5540.3600000000006</v>
      </c>
      <c r="E52" s="75">
        <f>HOYADA!AH64</f>
        <v>11533.2263</v>
      </c>
      <c r="F52" s="75">
        <f>FARMASTOP!AH64</f>
        <v>2255.9</v>
      </c>
      <c r="G52" s="75">
        <f>BOCAS!AH64</f>
        <v>6712.76</v>
      </c>
      <c r="H52" s="75">
        <f>LAGUNETICA!AH64</f>
        <v>15068.52</v>
      </c>
      <c r="I52" s="75">
        <f>SANANTONIO!AH64</f>
        <v>0</v>
      </c>
      <c r="J52" s="75">
        <f t="shared" si="0"/>
        <v>129529.42079999999</v>
      </c>
    </row>
    <row r="53" spans="1:10" x14ac:dyDescent="0.25">
      <c r="A53" s="56" t="s">
        <v>3</v>
      </c>
      <c r="B53" s="43">
        <f>B2</f>
        <v>57492.14</v>
      </c>
      <c r="C53" s="43">
        <f t="shared" ref="C53:I53" si="1">C2</f>
        <v>30374.13</v>
      </c>
      <c r="D53" s="43">
        <f t="shared" si="1"/>
        <v>5459.41</v>
      </c>
      <c r="E53" s="43">
        <f t="shared" si="1"/>
        <v>11527.590000000002</v>
      </c>
      <c r="F53" s="43">
        <f t="shared" si="1"/>
        <v>2207.27</v>
      </c>
      <c r="G53" s="43">
        <f t="shared" si="1"/>
        <v>6561.5999999999995</v>
      </c>
      <c r="H53" s="43">
        <f t="shared" si="1"/>
        <v>15063.119999999999</v>
      </c>
      <c r="I53" s="43">
        <f t="shared" si="1"/>
        <v>0</v>
      </c>
      <c r="J53" s="43">
        <f>J2</f>
        <v>128685.26000000001</v>
      </c>
    </row>
    <row r="54" spans="1:10" x14ac:dyDescent="0.25">
      <c r="A54" s="58" t="s">
        <v>95</v>
      </c>
      <c r="B54" s="43">
        <f>+B52-B53</f>
        <v>217.49310000000696</v>
      </c>
      <c r="C54" s="43">
        <f t="shared" ref="C54:I54" si="2">+C52-C53</f>
        <v>334.89139999999679</v>
      </c>
      <c r="D54" s="43">
        <f t="shared" si="2"/>
        <v>80.950000000000728</v>
      </c>
      <c r="E54" s="43">
        <f t="shared" si="2"/>
        <v>5.6362999999983003</v>
      </c>
      <c r="F54" s="43">
        <f t="shared" si="2"/>
        <v>48.630000000000109</v>
      </c>
      <c r="G54" s="43">
        <f t="shared" si="2"/>
        <v>151.16000000000076</v>
      </c>
      <c r="H54" s="43">
        <f t="shared" si="2"/>
        <v>5.4000000000014552</v>
      </c>
      <c r="I54" s="43">
        <f t="shared" si="2"/>
        <v>0</v>
      </c>
      <c r="J54" s="43">
        <f>+J52-J53</f>
        <v>844.16079999998328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P49" activePane="bottomRight" state="frozen"/>
      <selection pane="topRight" activeCell="B1" sqref="B1"/>
      <selection pane="bottomLeft" activeCell="A5" sqref="A5"/>
      <selection pane="bottomRight" activeCell="U71" sqref="U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>
        <v>5.6</v>
      </c>
    </row>
    <row r="9" spans="1:36" x14ac:dyDescent="0.25">
      <c r="A9" s="1" t="s">
        <v>22</v>
      </c>
      <c r="B9" s="24">
        <v>5.25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57</v>
      </c>
      <c r="F11" s="5" t="s">
        <v>59</v>
      </c>
      <c r="G11" s="5" t="s">
        <v>61</v>
      </c>
      <c r="H11" s="5" t="s">
        <v>63</v>
      </c>
      <c r="I11" s="5" t="s">
        <v>65</v>
      </c>
      <c r="J11" s="5" t="s">
        <v>67</v>
      </c>
      <c r="K11" s="5" t="s">
        <v>69</v>
      </c>
      <c r="L11" s="5" t="s">
        <v>54</v>
      </c>
      <c r="M11" s="5" t="s">
        <v>56</v>
      </c>
      <c r="N11" s="5" t="s">
        <v>57</v>
      </c>
      <c r="O11" s="5" t="s">
        <v>60</v>
      </c>
      <c r="P11" s="5" t="s">
        <v>62</v>
      </c>
      <c r="Q11" s="5" t="s">
        <v>64</v>
      </c>
      <c r="R11" s="5" t="s">
        <v>66</v>
      </c>
      <c r="S11" s="5" t="s">
        <v>68</v>
      </c>
      <c r="T11" s="5" t="s">
        <v>69</v>
      </c>
      <c r="U11" s="5" t="s">
        <v>76</v>
      </c>
      <c r="V11" s="5" t="s">
        <v>79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2012.48</v>
      </c>
      <c r="C12" s="26">
        <v>2947.99</v>
      </c>
      <c r="D12" s="26">
        <v>239.67</v>
      </c>
      <c r="E12" s="26">
        <v>2842.69</v>
      </c>
      <c r="F12" s="26">
        <v>4179.84</v>
      </c>
      <c r="G12" s="26">
        <v>3171.43</v>
      </c>
      <c r="H12" s="26">
        <v>979.71</v>
      </c>
      <c r="I12" s="26">
        <v>311.5</v>
      </c>
      <c r="J12" s="26">
        <v>112.37</v>
      </c>
      <c r="K12" s="26">
        <v>200.93</v>
      </c>
      <c r="L12" s="26">
        <v>4898.53</v>
      </c>
      <c r="M12" s="26">
        <v>5477.32</v>
      </c>
      <c r="N12" s="26">
        <v>2318.04</v>
      </c>
      <c r="O12" s="26">
        <v>7658.33</v>
      </c>
      <c r="P12" s="26">
        <v>8207.0300000000007</v>
      </c>
      <c r="Q12" s="26">
        <v>4420.95</v>
      </c>
      <c r="R12" s="26">
        <v>2338.64</v>
      </c>
      <c r="S12" s="26">
        <v>2398.86</v>
      </c>
      <c r="T12" s="26">
        <v>1599.57</v>
      </c>
      <c r="U12" s="26">
        <v>108.3</v>
      </c>
      <c r="V12" s="26">
        <v>1067.96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57492.14</v>
      </c>
      <c r="AI12" s="26">
        <v>56721.91</v>
      </c>
      <c r="AJ12" s="69">
        <f>+AI12-AH12</f>
        <v>-770.22999999999593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65</v>
      </c>
      <c r="C15" s="23"/>
      <c r="D15" s="23"/>
      <c r="E15" s="23"/>
      <c r="F15" s="23">
        <v>13.5</v>
      </c>
      <c r="G15" s="23"/>
      <c r="H15" s="23"/>
      <c r="I15" s="23"/>
      <c r="J15" s="23">
        <v>1</v>
      </c>
      <c r="K15" s="23"/>
      <c r="L15" s="23"/>
      <c r="M15" s="23">
        <v>268</v>
      </c>
      <c r="N15" s="23">
        <v>5.5</v>
      </c>
      <c r="O15" s="23"/>
      <c r="P15" s="23"/>
      <c r="Q15" s="23"/>
      <c r="R15" s="23">
        <v>54</v>
      </c>
      <c r="S15" s="23">
        <v>111</v>
      </c>
      <c r="T15" s="23">
        <v>69</v>
      </c>
      <c r="U15" s="23">
        <v>8</v>
      </c>
      <c r="V15" s="23">
        <v>42.5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637.5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>
        <v>286</v>
      </c>
      <c r="M16" s="31">
        <v>243</v>
      </c>
      <c r="N16" s="31">
        <v>147</v>
      </c>
      <c r="O16" s="31">
        <v>469</v>
      </c>
      <c r="P16" s="31">
        <v>633</v>
      </c>
      <c r="Q16" s="31">
        <v>299</v>
      </c>
      <c r="R16" s="31"/>
      <c r="S16" s="31"/>
      <c r="T16" s="31"/>
      <c r="U16" s="31"/>
      <c r="V16" s="31">
        <v>20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2097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1518.6599999999999</v>
      </c>
      <c r="M17" s="22">
        <f t="shared" ref="M17:R17" si="3">M16*$B$8</f>
        <v>1290.33</v>
      </c>
      <c r="N17" s="22">
        <f t="shared" si="3"/>
        <v>780.56999999999994</v>
      </c>
      <c r="O17" s="22">
        <f t="shared" si="3"/>
        <v>2490.39</v>
      </c>
      <c r="P17" s="22">
        <f t="shared" si="3"/>
        <v>3361.2299999999996</v>
      </c>
      <c r="Q17" s="22">
        <f t="shared" si="3"/>
        <v>1587.6899999999998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106.19999999999999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11135.07</v>
      </c>
    </row>
    <row r="18" spans="1:36" s="32" customFormat="1" x14ac:dyDescent="0.25">
      <c r="A18" s="30" t="s">
        <v>23</v>
      </c>
      <c r="B18" s="33">
        <v>146</v>
      </c>
      <c r="C18" s="33">
        <v>151</v>
      </c>
      <c r="D18" s="33">
        <v>45</v>
      </c>
      <c r="E18" s="33">
        <v>118</v>
      </c>
      <c r="F18" s="33">
        <v>283</v>
      </c>
      <c r="G18" s="33">
        <v>161</v>
      </c>
      <c r="H18" s="33">
        <v>110</v>
      </c>
      <c r="I18" s="33"/>
      <c r="J18" s="33"/>
      <c r="K18" s="33"/>
      <c r="L18" s="33">
        <v>213</v>
      </c>
      <c r="M18" s="33">
        <v>212</v>
      </c>
      <c r="N18" s="33">
        <v>53</v>
      </c>
      <c r="O18" s="33">
        <v>200</v>
      </c>
      <c r="P18" s="33">
        <v>450</v>
      </c>
      <c r="Q18" s="33">
        <v>185</v>
      </c>
      <c r="R18" s="33"/>
      <c r="S18" s="33"/>
      <c r="T18" s="33"/>
      <c r="U18" s="33"/>
      <c r="V18" s="33">
        <v>46</v>
      </c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2373</v>
      </c>
      <c r="AJ18" s="70"/>
    </row>
    <row r="19" spans="1:36" s="47" customFormat="1" x14ac:dyDescent="0.25">
      <c r="A19" s="46" t="s">
        <v>27</v>
      </c>
      <c r="B19" s="22">
        <f>B18*$B$9</f>
        <v>766.5</v>
      </c>
      <c r="C19" s="22">
        <f t="shared" ref="C19:L19" si="5">C18*$B$9</f>
        <v>792.75</v>
      </c>
      <c r="D19" s="22">
        <f t="shared" si="5"/>
        <v>236.25</v>
      </c>
      <c r="E19" s="22">
        <f t="shared" si="5"/>
        <v>619.5</v>
      </c>
      <c r="F19" s="22">
        <f t="shared" si="5"/>
        <v>1485.75</v>
      </c>
      <c r="G19" s="22">
        <f t="shared" si="5"/>
        <v>845.25</v>
      </c>
      <c r="H19" s="22">
        <f t="shared" si="5"/>
        <v>577.5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1118.25</v>
      </c>
      <c r="M19" s="22">
        <f t="shared" ref="M19:R19" si="6">M18*$B$9</f>
        <v>1113</v>
      </c>
      <c r="N19" s="22">
        <f t="shared" si="6"/>
        <v>278.25</v>
      </c>
      <c r="O19" s="22">
        <f t="shared" si="6"/>
        <v>1050</v>
      </c>
      <c r="P19" s="22">
        <f t="shared" si="6"/>
        <v>2362.5</v>
      </c>
      <c r="Q19" s="22">
        <f t="shared" si="6"/>
        <v>971.25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241.5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12458.25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146</v>
      </c>
      <c r="C22" s="20">
        <f t="shared" ref="C22:L22" si="11">+C16+C18+C20</f>
        <v>151</v>
      </c>
      <c r="D22" s="20">
        <f t="shared" si="11"/>
        <v>45</v>
      </c>
      <c r="E22" s="20">
        <f t="shared" si="11"/>
        <v>118</v>
      </c>
      <c r="F22" s="20">
        <f t="shared" si="11"/>
        <v>283</v>
      </c>
      <c r="G22" s="20">
        <f t="shared" si="11"/>
        <v>161</v>
      </c>
      <c r="H22" s="20">
        <f t="shared" si="11"/>
        <v>110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499</v>
      </c>
      <c r="M22" s="20">
        <f t="shared" ref="M22:S22" si="12">+M16+M18+M20</f>
        <v>455</v>
      </c>
      <c r="N22" s="20">
        <f t="shared" si="12"/>
        <v>200</v>
      </c>
      <c r="O22" s="20">
        <f t="shared" si="12"/>
        <v>669</v>
      </c>
      <c r="P22" s="20">
        <f t="shared" si="12"/>
        <v>1083</v>
      </c>
      <c r="Q22" s="20">
        <f t="shared" si="12"/>
        <v>484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66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4470</v>
      </c>
    </row>
    <row r="23" spans="1:36" s="47" customFormat="1" x14ac:dyDescent="0.25">
      <c r="A23" s="48" t="s">
        <v>26</v>
      </c>
      <c r="B23" s="19">
        <f>+B17+B19+B21</f>
        <v>766.5</v>
      </c>
      <c r="C23" s="19">
        <f t="shared" ref="C23:L23" si="14">+C17+C19+C21</f>
        <v>792.75</v>
      </c>
      <c r="D23" s="19">
        <f t="shared" si="14"/>
        <v>236.25</v>
      </c>
      <c r="E23" s="19">
        <f t="shared" si="14"/>
        <v>619.5</v>
      </c>
      <c r="F23" s="19">
        <f t="shared" si="14"/>
        <v>1485.75</v>
      </c>
      <c r="G23" s="19">
        <f t="shared" si="14"/>
        <v>845.25</v>
      </c>
      <c r="H23" s="19">
        <f t="shared" si="14"/>
        <v>577.5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2636.91</v>
      </c>
      <c r="M23" s="19">
        <f t="shared" ref="M23:S23" si="15">+M17+M19+M21</f>
        <v>2403.33</v>
      </c>
      <c r="N23" s="19">
        <f t="shared" si="15"/>
        <v>1058.82</v>
      </c>
      <c r="O23" s="19">
        <f t="shared" si="15"/>
        <v>3540.39</v>
      </c>
      <c r="P23" s="19">
        <f t="shared" si="15"/>
        <v>5723.73</v>
      </c>
      <c r="Q23" s="19">
        <f t="shared" si="15"/>
        <v>2558.9399999999996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347.7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23593.32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>
        <v>20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112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112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20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112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112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>
        <v>15</v>
      </c>
      <c r="C34" s="38"/>
      <c r="D34" s="38"/>
      <c r="E34" s="38">
        <v>90.67</v>
      </c>
      <c r="F34" s="38"/>
      <c r="G34" s="38"/>
      <c r="H34" s="38"/>
      <c r="I34" s="38"/>
      <c r="J34" s="38"/>
      <c r="K34" s="38"/>
      <c r="L34" s="38">
        <v>32.82</v>
      </c>
      <c r="M34" s="38">
        <v>31</v>
      </c>
      <c r="N34" s="38">
        <v>47.5</v>
      </c>
      <c r="O34" s="38">
        <v>155.71</v>
      </c>
      <c r="P34" s="38">
        <v>63.8</v>
      </c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436.50000000000006</v>
      </c>
    </row>
    <row r="35" spans="1:34" s="47" customFormat="1" x14ac:dyDescent="0.25">
      <c r="A35" s="46" t="s">
        <v>35</v>
      </c>
      <c r="B35" s="22">
        <f>B34*$B$9</f>
        <v>78.75</v>
      </c>
      <c r="C35" s="22">
        <f t="shared" ref="C35:L35" si="33">C34*$B$9</f>
        <v>0</v>
      </c>
      <c r="D35" s="22">
        <f t="shared" si="33"/>
        <v>0</v>
      </c>
      <c r="E35" s="22">
        <f t="shared" si="33"/>
        <v>476.01749999999998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172.30500000000001</v>
      </c>
      <c r="M35" s="22">
        <f t="shared" ref="M35:R35" si="34">M34*$B$9</f>
        <v>162.75</v>
      </c>
      <c r="N35" s="22">
        <f t="shared" si="34"/>
        <v>249.375</v>
      </c>
      <c r="O35" s="22">
        <f t="shared" si="34"/>
        <v>817.47750000000008</v>
      </c>
      <c r="P35" s="22">
        <f t="shared" si="34"/>
        <v>334.95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2291.625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15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90.67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32.82</v>
      </c>
      <c r="M38" s="20">
        <f t="shared" ref="M38:S38" si="40">+M32+M34+M36</f>
        <v>31</v>
      </c>
      <c r="N38" s="20">
        <f t="shared" si="40"/>
        <v>47.5</v>
      </c>
      <c r="O38" s="20">
        <f t="shared" si="40"/>
        <v>155.71</v>
      </c>
      <c r="P38" s="20">
        <f t="shared" si="40"/>
        <v>63.8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436.50000000000006</v>
      </c>
    </row>
    <row r="39" spans="1:34" s="47" customFormat="1" x14ac:dyDescent="0.25">
      <c r="A39" s="48" t="s">
        <v>42</v>
      </c>
      <c r="B39" s="19">
        <f>+B33+B35+B37</f>
        <v>78.75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476.01749999999998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172.30500000000001</v>
      </c>
      <c r="M39" s="19">
        <f t="shared" ref="M39:S39" si="43">+M33+M35+M37</f>
        <v>162.75</v>
      </c>
      <c r="N39" s="19">
        <f t="shared" si="43"/>
        <v>249.375</v>
      </c>
      <c r="O39" s="19">
        <f t="shared" si="43"/>
        <v>817.47750000000008</v>
      </c>
      <c r="P39" s="19">
        <f t="shared" si="43"/>
        <v>334.95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2291.625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>
        <v>12.51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12.51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66.428100000000001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66.428100000000001</v>
      </c>
    </row>
    <row r="42" spans="1:34" x14ac:dyDescent="0.25">
      <c r="A42" s="13" t="s">
        <v>45</v>
      </c>
      <c r="B42" s="38"/>
      <c r="C42" s="38">
        <v>13.98</v>
      </c>
      <c r="D42" s="38"/>
      <c r="E42" s="38">
        <v>36.9</v>
      </c>
      <c r="F42" s="38">
        <v>83.44</v>
      </c>
      <c r="G42" s="38">
        <v>56.72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191.04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73.394999999999996</v>
      </c>
      <c r="D43" s="22">
        <f t="shared" si="48"/>
        <v>0</v>
      </c>
      <c r="E43" s="22">
        <f t="shared" si="48"/>
        <v>193.72499999999999</v>
      </c>
      <c r="F43" s="22">
        <f t="shared" si="48"/>
        <v>438.06</v>
      </c>
      <c r="G43" s="22">
        <f t="shared" si="48"/>
        <v>297.77999999999997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1002.96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13.98</v>
      </c>
      <c r="D46" s="20">
        <f t="shared" si="54"/>
        <v>0</v>
      </c>
      <c r="E46" s="20">
        <f t="shared" si="54"/>
        <v>36.9</v>
      </c>
      <c r="F46" s="20">
        <f t="shared" si="54"/>
        <v>83.44</v>
      </c>
      <c r="G46" s="20">
        <f t="shared" si="54"/>
        <v>56.72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12.51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203.54999999999998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73.394999999999996</v>
      </c>
      <c r="D47" s="19">
        <f t="shared" si="57"/>
        <v>0</v>
      </c>
      <c r="E47" s="19">
        <f t="shared" si="57"/>
        <v>193.72499999999999</v>
      </c>
      <c r="F47" s="19">
        <f t="shared" si="57"/>
        <v>438.06</v>
      </c>
      <c r="G47" s="19">
        <f t="shared" si="57"/>
        <v>297.77999999999997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66.428100000000001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1069.3881000000001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1031.1300000000001</v>
      </c>
      <c r="C49" s="44">
        <v>2051.73</v>
      </c>
      <c r="D49" s="44"/>
      <c r="E49" s="44">
        <v>1514.53</v>
      </c>
      <c r="F49" s="44">
        <v>1974.23</v>
      </c>
      <c r="G49" s="44">
        <v>2050.85</v>
      </c>
      <c r="H49" s="44">
        <v>447.15</v>
      </c>
      <c r="I49" s="44">
        <v>311.5</v>
      </c>
      <c r="J49" s="44">
        <v>111.87</v>
      </c>
      <c r="K49" s="44">
        <v>200.38</v>
      </c>
      <c r="L49" s="44">
        <v>1947.02</v>
      </c>
      <c r="M49" s="45">
        <v>2288.54</v>
      </c>
      <c r="N49" s="45">
        <v>771.99</v>
      </c>
      <c r="O49" s="45">
        <v>2435.69</v>
      </c>
      <c r="P49" s="45">
        <v>2045.18</v>
      </c>
      <c r="Q49" s="45">
        <v>1847.04</v>
      </c>
      <c r="R49" s="45">
        <v>2285.12</v>
      </c>
      <c r="S49" s="45">
        <v>2101.04</v>
      </c>
      <c r="T49" s="45">
        <v>1471.45</v>
      </c>
      <c r="U49" s="45">
        <v>100.6</v>
      </c>
      <c r="V49" s="45">
        <v>629.74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27616.780000000002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71.069999999999993</v>
      </c>
      <c r="C53" s="44">
        <v>48.57</v>
      </c>
      <c r="D53" s="44">
        <v>3.42</v>
      </c>
      <c r="E53" s="44">
        <v>87.83</v>
      </c>
      <c r="F53" s="44">
        <v>156.31</v>
      </c>
      <c r="G53" s="44"/>
      <c r="H53" s="44"/>
      <c r="I53" s="44"/>
      <c r="J53" s="44"/>
      <c r="K53" s="44"/>
      <c r="L53" s="44">
        <v>80.099999999999994</v>
      </c>
      <c r="M53" s="45">
        <v>356.41</v>
      </c>
      <c r="N53" s="45">
        <v>232.51</v>
      </c>
      <c r="O53" s="45">
        <v>411.8</v>
      </c>
      <c r="P53" s="45"/>
      <c r="Q53" s="45"/>
      <c r="R53" s="45"/>
      <c r="S53" s="45"/>
      <c r="T53" s="45"/>
      <c r="U53" s="45"/>
      <c r="V53" s="45">
        <v>57.39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1505.41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5.25</v>
      </c>
      <c r="G54" s="44"/>
      <c r="H54" s="44"/>
      <c r="I54" s="44"/>
      <c r="J54" s="44"/>
      <c r="K54" s="44"/>
      <c r="L54" s="44"/>
      <c r="M54" s="45"/>
      <c r="N54" s="45"/>
      <c r="O54" s="45">
        <v>142.18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147.43</v>
      </c>
    </row>
    <row r="55" spans="1:34" x14ac:dyDescent="0.25">
      <c r="A55" s="17" t="s">
        <v>52</v>
      </c>
      <c r="B55" s="44"/>
      <c r="C55" s="44">
        <v>5</v>
      </c>
      <c r="D55" s="44"/>
      <c r="E55" s="44"/>
      <c r="F55" s="44">
        <v>108.68</v>
      </c>
      <c r="G55" s="44"/>
      <c r="H55" s="44"/>
      <c r="I55" s="44"/>
      <c r="J55" s="44"/>
      <c r="K55" s="44"/>
      <c r="L55" s="44"/>
      <c r="M55" s="45"/>
      <c r="N55" s="45"/>
      <c r="O55" s="45">
        <v>256.06</v>
      </c>
      <c r="P55" s="45">
        <v>119.4</v>
      </c>
      <c r="Q55" s="45"/>
      <c r="R55" s="45"/>
      <c r="S55" s="45">
        <v>187.24</v>
      </c>
      <c r="T55" s="45">
        <v>59.8</v>
      </c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736.18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2012.45</v>
      </c>
      <c r="C64" s="53">
        <f t="shared" ref="C64:AG64" si="61">+C15+C23+C31+C39+C47+C48+C49+C50+C51+C52+C53+C54+C55+C56+C57+C58+C59+C60+C61+C62+C63</f>
        <v>2971.4450000000002</v>
      </c>
      <c r="D64" s="53">
        <f t="shared" si="61"/>
        <v>239.67</v>
      </c>
      <c r="E64" s="53">
        <f t="shared" si="61"/>
        <v>2891.6025</v>
      </c>
      <c r="F64" s="53">
        <f t="shared" si="61"/>
        <v>4181.78</v>
      </c>
      <c r="G64" s="53">
        <f t="shared" si="61"/>
        <v>3193.88</v>
      </c>
      <c r="H64" s="53">
        <f t="shared" si="61"/>
        <v>1024.6500000000001</v>
      </c>
      <c r="I64" s="53">
        <f t="shared" si="61"/>
        <v>311.5</v>
      </c>
      <c r="J64" s="53">
        <f t="shared" si="61"/>
        <v>112.87</v>
      </c>
      <c r="K64" s="53">
        <f t="shared" si="61"/>
        <v>200.38</v>
      </c>
      <c r="L64" s="53">
        <f t="shared" si="61"/>
        <v>4902.7631000000001</v>
      </c>
      <c r="M64" s="53">
        <f t="shared" si="61"/>
        <v>5479.03</v>
      </c>
      <c r="N64" s="53">
        <f t="shared" si="61"/>
        <v>2318.1949999999997</v>
      </c>
      <c r="O64" s="53">
        <f t="shared" si="61"/>
        <v>7715.5975000000017</v>
      </c>
      <c r="P64" s="53">
        <f t="shared" si="61"/>
        <v>8223.26</v>
      </c>
      <c r="Q64" s="53">
        <f t="shared" si="61"/>
        <v>4405.9799999999996</v>
      </c>
      <c r="R64" s="53">
        <f t="shared" si="61"/>
        <v>2339.12</v>
      </c>
      <c r="S64" s="53">
        <f t="shared" si="61"/>
        <v>2399.2799999999997</v>
      </c>
      <c r="T64" s="53">
        <f t="shared" si="61"/>
        <v>1600.25</v>
      </c>
      <c r="U64" s="53">
        <f t="shared" si="61"/>
        <v>108.6</v>
      </c>
      <c r="V64" s="53">
        <f t="shared" si="61"/>
        <v>1077.3300000000002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57709.633100000006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3 D</v>
      </c>
      <c r="F66" s="55" t="str">
        <f t="shared" si="62"/>
        <v>CAJA 4 D</v>
      </c>
      <c r="G66" s="55" t="str">
        <f t="shared" si="62"/>
        <v>CAJA 5 D</v>
      </c>
      <c r="H66" s="55" t="str">
        <f t="shared" si="62"/>
        <v>CAJA 6 D</v>
      </c>
      <c r="I66" s="55" t="str">
        <f t="shared" si="62"/>
        <v>CAJA 7 D</v>
      </c>
      <c r="J66" s="55" t="str">
        <f t="shared" si="62"/>
        <v>CAJA 8 D</v>
      </c>
      <c r="K66" s="55" t="str">
        <f t="shared" si="62"/>
        <v>CAJA 9 D</v>
      </c>
      <c r="L66" s="55" t="str">
        <f t="shared" si="62"/>
        <v>CAJA 1 N</v>
      </c>
      <c r="M66" s="55" t="str">
        <f t="shared" si="62"/>
        <v>CAJA 2 N</v>
      </c>
      <c r="N66" s="55" t="str">
        <f t="shared" si="62"/>
        <v>CAJA 3 D</v>
      </c>
      <c r="O66" s="55" t="str">
        <f t="shared" si="62"/>
        <v>CAJA 4 N</v>
      </c>
      <c r="P66" s="55" t="str">
        <f t="shared" si="62"/>
        <v>CAJA 5 N</v>
      </c>
      <c r="Q66" s="55" t="str">
        <f t="shared" si="62"/>
        <v>CAJA 6 N</v>
      </c>
      <c r="R66" s="55" t="str">
        <f t="shared" si="62"/>
        <v>CAJA 7 N</v>
      </c>
      <c r="S66" s="55" t="str">
        <f t="shared" si="62"/>
        <v>CAJA 8 N</v>
      </c>
      <c r="T66" s="55" t="str">
        <f t="shared" si="62"/>
        <v>CAJA 9 D</v>
      </c>
      <c r="U66" s="55" t="str">
        <f t="shared" si="62"/>
        <v>CAJA 12 N</v>
      </c>
      <c r="V66" s="55" t="str">
        <f t="shared" si="62"/>
        <v>CAJA 14 D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2012.48</v>
      </c>
      <c r="C67" s="57">
        <f t="shared" ref="C67:L67" si="63">C12</f>
        <v>2947.99</v>
      </c>
      <c r="D67" s="57">
        <f t="shared" si="63"/>
        <v>239.67</v>
      </c>
      <c r="E67" s="57">
        <f t="shared" si="63"/>
        <v>2842.69</v>
      </c>
      <c r="F67" s="57">
        <f t="shared" si="63"/>
        <v>4179.84</v>
      </c>
      <c r="G67" s="57">
        <f t="shared" si="63"/>
        <v>3171.43</v>
      </c>
      <c r="H67" s="57">
        <f t="shared" si="63"/>
        <v>979.71</v>
      </c>
      <c r="I67" s="57">
        <f t="shared" si="63"/>
        <v>311.5</v>
      </c>
      <c r="J67" s="57">
        <f t="shared" si="63"/>
        <v>112.37</v>
      </c>
      <c r="K67" s="57">
        <f t="shared" si="63"/>
        <v>200.93</v>
      </c>
      <c r="L67" s="57">
        <f t="shared" si="63"/>
        <v>4898.53</v>
      </c>
      <c r="M67" s="57">
        <f t="shared" ref="M67:AG67" si="64">M12</f>
        <v>5477.32</v>
      </c>
      <c r="N67" s="57">
        <f t="shared" si="64"/>
        <v>2318.04</v>
      </c>
      <c r="O67" s="57">
        <f t="shared" si="64"/>
        <v>7658.33</v>
      </c>
      <c r="P67" s="57">
        <f t="shared" si="64"/>
        <v>8207.0300000000007</v>
      </c>
      <c r="Q67" s="57">
        <f t="shared" si="64"/>
        <v>4420.95</v>
      </c>
      <c r="R67" s="57">
        <f t="shared" si="64"/>
        <v>2338.64</v>
      </c>
      <c r="S67" s="57">
        <f t="shared" si="64"/>
        <v>2398.86</v>
      </c>
      <c r="T67" s="57">
        <f t="shared" si="64"/>
        <v>1599.57</v>
      </c>
      <c r="U67" s="57">
        <f t="shared" si="64"/>
        <v>108.3</v>
      </c>
      <c r="V67" s="57">
        <f t="shared" si="64"/>
        <v>1067.96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57492.14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2012.48</v>
      </c>
      <c r="C69" s="59">
        <f t="shared" ref="C69:L69" si="67">+C67+C68</f>
        <v>2947.99</v>
      </c>
      <c r="D69" s="59">
        <f t="shared" si="67"/>
        <v>239.67</v>
      </c>
      <c r="E69" s="59">
        <f t="shared" si="67"/>
        <v>2842.69</v>
      </c>
      <c r="F69" s="59">
        <f t="shared" si="67"/>
        <v>4179.84</v>
      </c>
      <c r="G69" s="59">
        <f t="shared" si="67"/>
        <v>3171.43</v>
      </c>
      <c r="H69" s="59">
        <f t="shared" si="67"/>
        <v>979.71</v>
      </c>
      <c r="I69" s="59">
        <f t="shared" si="67"/>
        <v>311.5</v>
      </c>
      <c r="J69" s="59">
        <f t="shared" si="67"/>
        <v>112.37</v>
      </c>
      <c r="K69" s="59">
        <f t="shared" si="67"/>
        <v>200.93</v>
      </c>
      <c r="L69" s="59">
        <f t="shared" si="67"/>
        <v>4898.53</v>
      </c>
      <c r="M69" s="59">
        <f t="shared" ref="M69:AG69" si="68">+M67+M68</f>
        <v>5477.32</v>
      </c>
      <c r="N69" s="59">
        <f t="shared" si="68"/>
        <v>2318.04</v>
      </c>
      <c r="O69" s="59">
        <f t="shared" si="68"/>
        <v>7658.33</v>
      </c>
      <c r="P69" s="59">
        <f t="shared" si="68"/>
        <v>8207.0300000000007</v>
      </c>
      <c r="Q69" s="59">
        <f t="shared" si="68"/>
        <v>4420.95</v>
      </c>
      <c r="R69" s="59">
        <f t="shared" si="68"/>
        <v>2338.64</v>
      </c>
      <c r="S69" s="59">
        <f t="shared" si="68"/>
        <v>2398.86</v>
      </c>
      <c r="T69" s="59">
        <f t="shared" si="68"/>
        <v>1599.57</v>
      </c>
      <c r="U69" s="59">
        <f t="shared" si="68"/>
        <v>108.3</v>
      </c>
      <c r="V69" s="59">
        <f t="shared" si="68"/>
        <v>1067.96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57492.14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-2.9999999999972715E-2</v>
      </c>
      <c r="C70" s="57">
        <f t="shared" si="69"/>
        <v>23.455000000000382</v>
      </c>
      <c r="D70" s="57">
        <f t="shared" si="69"/>
        <v>0</v>
      </c>
      <c r="E70" s="57">
        <f t="shared" si="69"/>
        <v>48.912499999999909</v>
      </c>
      <c r="F70" s="57">
        <f t="shared" si="69"/>
        <v>1.9399999999995998</v>
      </c>
      <c r="G70" s="57">
        <f t="shared" si="69"/>
        <v>22.450000000000273</v>
      </c>
      <c r="H70" s="57">
        <f t="shared" si="69"/>
        <v>44.940000000000055</v>
      </c>
      <c r="I70" s="57">
        <f t="shared" si="69"/>
        <v>0</v>
      </c>
      <c r="J70" s="57">
        <f t="shared" si="69"/>
        <v>0.5</v>
      </c>
      <c r="K70" s="57">
        <f t="shared" si="69"/>
        <v>-0.55000000000001137</v>
      </c>
      <c r="L70" s="57">
        <f t="shared" si="69"/>
        <v>4.2331000000003769</v>
      </c>
      <c r="M70" s="57">
        <f t="shared" ref="M70:AG70" si="70">+M64-M69</f>
        <v>1.7100000000000364</v>
      </c>
      <c r="N70" s="57">
        <f t="shared" si="70"/>
        <v>0.15499999999974534</v>
      </c>
      <c r="O70" s="57">
        <f t="shared" si="70"/>
        <v>57.267500000001746</v>
      </c>
      <c r="P70" s="57">
        <f t="shared" si="70"/>
        <v>16.229999999999563</v>
      </c>
      <c r="Q70" s="57">
        <f t="shared" si="70"/>
        <v>-14.970000000000255</v>
      </c>
      <c r="R70" s="57">
        <f t="shared" si="70"/>
        <v>0.48000000000001819</v>
      </c>
      <c r="S70" s="57">
        <f t="shared" si="70"/>
        <v>0.41999999999961801</v>
      </c>
      <c r="T70" s="57">
        <f t="shared" si="70"/>
        <v>0.68000000000006366</v>
      </c>
      <c r="U70" s="57">
        <f t="shared" si="70"/>
        <v>0.29999999999999716</v>
      </c>
      <c r="V70" s="57">
        <f t="shared" si="70"/>
        <v>9.3700000000001182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217.49310000000128</v>
      </c>
    </row>
    <row r="71" spans="1:34" ht="101.25" customHeight="1" x14ac:dyDescent="0.25">
      <c r="A71" s="77" t="s">
        <v>96</v>
      </c>
      <c r="B71" s="14"/>
      <c r="C71" s="14" t="s">
        <v>133</v>
      </c>
      <c r="D71" s="14"/>
      <c r="E71" s="14" t="s">
        <v>134</v>
      </c>
      <c r="F71" s="14"/>
      <c r="G71" s="14" t="s">
        <v>135</v>
      </c>
      <c r="H71" s="14" t="s">
        <v>136</v>
      </c>
      <c r="I71" s="14"/>
      <c r="J71" s="14"/>
      <c r="K71" s="14"/>
      <c r="L71" s="14"/>
      <c r="M71" s="29"/>
      <c r="N71" s="29"/>
      <c r="O71" s="29" t="s">
        <v>137</v>
      </c>
      <c r="P71" s="29" t="s">
        <v>138</v>
      </c>
      <c r="Q71" s="29" t="s">
        <v>139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30" sqref="A3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>
        <v>5.25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 t="s">
        <v>69</v>
      </c>
      <c r="K11" s="5" t="s">
        <v>68</v>
      </c>
      <c r="L11" s="5" t="s">
        <v>67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1307.5</v>
      </c>
      <c r="C12" s="26">
        <v>4709.4399999999996</v>
      </c>
      <c r="D12" s="26">
        <v>1366.69</v>
      </c>
      <c r="E12" s="26">
        <v>4522.99</v>
      </c>
      <c r="F12" s="26">
        <v>2775.45</v>
      </c>
      <c r="G12" s="26">
        <v>3553.32</v>
      </c>
      <c r="H12" s="26">
        <v>1836.11</v>
      </c>
      <c r="I12" s="26">
        <v>1776.44</v>
      </c>
      <c r="J12" s="26">
        <v>1783.7</v>
      </c>
      <c r="K12" s="26">
        <v>2720.83</v>
      </c>
      <c r="L12" s="26">
        <v>950.01</v>
      </c>
      <c r="M12" s="26">
        <v>3071.65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30374.13</v>
      </c>
      <c r="AI12" s="26">
        <v>30033.82</v>
      </c>
      <c r="AJ12" s="69">
        <f>+AI12-AH12</f>
        <v>-340.31000000000131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14</v>
      </c>
      <c r="D15" s="23">
        <v>150.5</v>
      </c>
      <c r="E15" s="23">
        <v>284</v>
      </c>
      <c r="F15" s="23">
        <v>0</v>
      </c>
      <c r="G15" s="23">
        <v>97</v>
      </c>
      <c r="H15" s="23">
        <v>0</v>
      </c>
      <c r="I15" s="23">
        <v>146</v>
      </c>
      <c r="J15" s="23">
        <v>59.5</v>
      </c>
      <c r="K15" s="23">
        <v>139.5</v>
      </c>
      <c r="L15" s="23"/>
      <c r="M15" s="23">
        <v>77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967.5</v>
      </c>
    </row>
    <row r="16" spans="1:36" s="32" customFormat="1" x14ac:dyDescent="0.25">
      <c r="A16" s="30" t="s">
        <v>20</v>
      </c>
      <c r="B16" s="31">
        <v>0</v>
      </c>
      <c r="C16" s="31">
        <v>313</v>
      </c>
      <c r="D16" s="31">
        <v>0</v>
      </c>
      <c r="E16" s="31">
        <v>272</v>
      </c>
      <c r="F16" s="31">
        <v>0</v>
      </c>
      <c r="G16" s="31">
        <v>208</v>
      </c>
      <c r="H16" s="31">
        <v>175</v>
      </c>
      <c r="I16" s="31"/>
      <c r="J16" s="31"/>
      <c r="K16" s="31">
        <v>193</v>
      </c>
      <c r="L16" s="31"/>
      <c r="M16" s="31">
        <v>200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1361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1662.03</v>
      </c>
      <c r="D17" s="22">
        <f t="shared" ref="D17:AG17" si="2">D16*$B$8</f>
        <v>0</v>
      </c>
      <c r="E17" s="22">
        <f t="shared" si="2"/>
        <v>1444.32</v>
      </c>
      <c r="F17" s="22">
        <f t="shared" si="2"/>
        <v>0</v>
      </c>
      <c r="G17" s="22">
        <f t="shared" si="2"/>
        <v>1104.48</v>
      </c>
      <c r="H17" s="22">
        <f t="shared" si="2"/>
        <v>929.24999999999989</v>
      </c>
      <c r="I17" s="22">
        <f t="shared" si="2"/>
        <v>0</v>
      </c>
      <c r="J17" s="22">
        <f t="shared" si="2"/>
        <v>0</v>
      </c>
      <c r="K17" s="22">
        <f t="shared" si="2"/>
        <v>1024.83</v>
      </c>
      <c r="L17" s="22">
        <f t="shared" si="2"/>
        <v>0</v>
      </c>
      <c r="M17" s="22">
        <f t="shared" si="2"/>
        <v>1062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7226.91</v>
      </c>
    </row>
    <row r="18" spans="1:36" s="32" customFormat="1" x14ac:dyDescent="0.25">
      <c r="A18" s="30" t="s">
        <v>23</v>
      </c>
      <c r="B18" s="33">
        <v>83</v>
      </c>
      <c r="C18" s="33">
        <v>95</v>
      </c>
      <c r="D18" s="33">
        <v>40</v>
      </c>
      <c r="E18" s="33">
        <v>121</v>
      </c>
      <c r="F18" s="33">
        <v>217</v>
      </c>
      <c r="G18" s="33">
        <v>97</v>
      </c>
      <c r="H18" s="33">
        <v>80</v>
      </c>
      <c r="I18" s="33"/>
      <c r="J18" s="33">
        <v>118</v>
      </c>
      <c r="K18" s="33">
        <v>47</v>
      </c>
      <c r="L18" s="33">
        <v>120</v>
      </c>
      <c r="M18" s="33">
        <v>31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1049</v>
      </c>
      <c r="AJ18" s="70"/>
    </row>
    <row r="19" spans="1:36" s="47" customFormat="1" x14ac:dyDescent="0.25">
      <c r="A19" s="46" t="s">
        <v>27</v>
      </c>
      <c r="B19" s="22">
        <f>B18*$B$9</f>
        <v>435.75</v>
      </c>
      <c r="C19" s="22">
        <f t="shared" ref="C19:AG19" si="3">C18*$B$9</f>
        <v>498.75</v>
      </c>
      <c r="D19" s="22">
        <f t="shared" si="3"/>
        <v>210</v>
      </c>
      <c r="E19" s="22">
        <f t="shared" si="3"/>
        <v>635.25</v>
      </c>
      <c r="F19" s="22">
        <f t="shared" si="3"/>
        <v>1139.25</v>
      </c>
      <c r="G19" s="22">
        <f t="shared" si="3"/>
        <v>509.25</v>
      </c>
      <c r="H19" s="22">
        <f t="shared" si="3"/>
        <v>420</v>
      </c>
      <c r="I19" s="22">
        <f t="shared" si="3"/>
        <v>0</v>
      </c>
      <c r="J19" s="22">
        <f t="shared" si="3"/>
        <v>619.5</v>
      </c>
      <c r="K19" s="22">
        <f t="shared" si="3"/>
        <v>246.75</v>
      </c>
      <c r="L19" s="22">
        <f t="shared" si="3"/>
        <v>630</v>
      </c>
      <c r="M19" s="22">
        <f t="shared" si="3"/>
        <v>162.75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5507.25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408</v>
      </c>
      <c r="D22" s="20">
        <f t="shared" si="5"/>
        <v>40</v>
      </c>
      <c r="E22" s="20">
        <f t="shared" si="5"/>
        <v>393</v>
      </c>
      <c r="F22" s="20">
        <f t="shared" si="5"/>
        <v>217</v>
      </c>
      <c r="G22" s="20">
        <f t="shared" si="5"/>
        <v>305</v>
      </c>
      <c r="H22" s="20">
        <f t="shared" si="5"/>
        <v>255</v>
      </c>
      <c r="I22" s="20">
        <f t="shared" si="5"/>
        <v>0</v>
      </c>
      <c r="J22" s="20">
        <f t="shared" si="5"/>
        <v>118</v>
      </c>
      <c r="K22" s="20">
        <f t="shared" si="5"/>
        <v>240</v>
      </c>
      <c r="L22" s="20">
        <f t="shared" si="5"/>
        <v>120</v>
      </c>
      <c r="M22" s="20">
        <f t="shared" si="5"/>
        <v>231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2410</v>
      </c>
    </row>
    <row r="23" spans="1:36" s="47" customFormat="1" x14ac:dyDescent="0.25">
      <c r="A23" s="48" t="s">
        <v>26</v>
      </c>
      <c r="B23" s="19">
        <f>+B17+B19+B21</f>
        <v>435.75</v>
      </c>
      <c r="C23" s="19">
        <f t="shared" si="5"/>
        <v>2160.7799999999997</v>
      </c>
      <c r="D23" s="19">
        <f t="shared" si="5"/>
        <v>210</v>
      </c>
      <c r="E23" s="19">
        <f t="shared" si="5"/>
        <v>2079.5699999999997</v>
      </c>
      <c r="F23" s="19">
        <f t="shared" si="5"/>
        <v>1139.25</v>
      </c>
      <c r="G23" s="19">
        <f t="shared" si="5"/>
        <v>1613.73</v>
      </c>
      <c r="H23" s="19">
        <f t="shared" si="5"/>
        <v>1349.25</v>
      </c>
      <c r="I23" s="19">
        <f t="shared" si="5"/>
        <v>0</v>
      </c>
      <c r="J23" s="19">
        <f t="shared" si="5"/>
        <v>619.5</v>
      </c>
      <c r="K23" s="19">
        <f t="shared" si="5"/>
        <v>1271.58</v>
      </c>
      <c r="L23" s="19">
        <f t="shared" si="5"/>
        <v>630</v>
      </c>
      <c r="M23" s="19">
        <f t="shared" si="5"/>
        <v>1224.75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12734.16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>
        <v>12.03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12.03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63.879299999999994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63.879299999999994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12.03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12.03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63.879299999999994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63.879299999999994</v>
      </c>
    </row>
    <row r="40" spans="1:34" x14ac:dyDescent="0.25">
      <c r="A40" s="13" t="s">
        <v>43</v>
      </c>
      <c r="B40" s="36"/>
      <c r="C40" s="36">
        <v>12.58</v>
      </c>
      <c r="D40" s="36"/>
      <c r="E40" s="36">
        <v>14.99</v>
      </c>
      <c r="F40" s="36"/>
      <c r="G40" s="36"/>
      <c r="H40" s="36"/>
      <c r="I40" s="36"/>
      <c r="J40" s="36"/>
      <c r="K40" s="36">
        <v>7.09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34.659999999999997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66.799799999999991</v>
      </c>
      <c r="D41" s="22">
        <f t="shared" si="16"/>
        <v>0</v>
      </c>
      <c r="E41" s="22">
        <f t="shared" si="16"/>
        <v>79.596899999999991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37.6479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184.04459999999997</v>
      </c>
    </row>
    <row r="42" spans="1:34" x14ac:dyDescent="0.25">
      <c r="A42" s="13" t="s">
        <v>45</v>
      </c>
      <c r="B42" s="38"/>
      <c r="C42" s="38"/>
      <c r="D42" s="38">
        <v>11.05</v>
      </c>
      <c r="E42" s="38">
        <v>18.260000000000002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29.310000000000002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58.012500000000003</v>
      </c>
      <c r="E43" s="22">
        <f t="shared" si="17"/>
        <v>95.865000000000009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153.8775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12.58</v>
      </c>
      <c r="D46" s="20">
        <f t="shared" si="19"/>
        <v>11.05</v>
      </c>
      <c r="E46" s="20">
        <f t="shared" si="19"/>
        <v>33.25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7.09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63.97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66.799799999999991</v>
      </c>
      <c r="D47" s="19">
        <f t="shared" si="19"/>
        <v>58.012500000000003</v>
      </c>
      <c r="E47" s="19">
        <f t="shared" si="19"/>
        <v>175.46190000000001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37.6479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337.9221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802.4</v>
      </c>
      <c r="C49" s="44">
        <v>2056.41</v>
      </c>
      <c r="D49" s="44">
        <v>639.45000000000005</v>
      </c>
      <c r="E49" s="44">
        <v>708.39</v>
      </c>
      <c r="F49" s="44">
        <v>1561.34</v>
      </c>
      <c r="G49" s="44">
        <v>1523.41</v>
      </c>
      <c r="H49" s="44">
        <v>0</v>
      </c>
      <c r="I49" s="44">
        <v>1630.41</v>
      </c>
      <c r="J49" s="44">
        <v>940.4</v>
      </c>
      <c r="K49" s="44">
        <v>1184.3499999999999</v>
      </c>
      <c r="L49" s="44">
        <v>359.21</v>
      </c>
      <c r="M49" s="45">
        <v>1250.1199999999999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12655.89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954.04</v>
      </c>
      <c r="F52" s="44"/>
      <c r="G52" s="44"/>
      <c r="H52" s="44">
        <v>469.28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1423.32</v>
      </c>
    </row>
    <row r="53" spans="1:34" x14ac:dyDescent="0.25">
      <c r="A53" s="17" t="s">
        <v>18</v>
      </c>
      <c r="B53" s="44">
        <v>79.430000000000007</v>
      </c>
      <c r="C53" s="44">
        <v>430.47</v>
      </c>
      <c r="D53" s="44">
        <v>27.96</v>
      </c>
      <c r="E53" s="44">
        <v>266.99</v>
      </c>
      <c r="F53" s="44">
        <v>65.45</v>
      </c>
      <c r="G53" s="44">
        <v>297.05</v>
      </c>
      <c r="H53" s="44">
        <v>68.39</v>
      </c>
      <c r="I53" s="44"/>
      <c r="J53" s="44">
        <v>169.17</v>
      </c>
      <c r="K53" s="44"/>
      <c r="L53" s="44"/>
      <c r="M53" s="45">
        <v>399.37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1804.2800000000002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5.31</v>
      </c>
      <c r="J54" s="44"/>
      <c r="K54" s="44"/>
      <c r="L54" s="44">
        <v>28</v>
      </c>
      <c r="M54" s="45">
        <v>10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43.31</v>
      </c>
    </row>
    <row r="55" spans="1:34" x14ac:dyDescent="0.25">
      <c r="A55" s="17" t="s">
        <v>52</v>
      </c>
      <c r="B55" s="44">
        <v>11.79</v>
      </c>
      <c r="C55" s="44"/>
      <c r="D55" s="44">
        <v>10.92</v>
      </c>
      <c r="E55" s="44">
        <v>0</v>
      </c>
      <c r="F55" s="44">
        <v>17.940000000000001</v>
      </c>
      <c r="G55" s="44">
        <v>20</v>
      </c>
      <c r="H55" s="44"/>
      <c r="I55" s="44"/>
      <c r="J55" s="44"/>
      <c r="K55" s="44">
        <v>27.29</v>
      </c>
      <c r="L55" s="44"/>
      <c r="M55" s="45">
        <v>111.66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199.6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155.41</v>
      </c>
      <c r="F58" s="44"/>
      <c r="G58" s="44"/>
      <c r="H58" s="44">
        <v>53.11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208.51999999999998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>
        <v>270.64</v>
      </c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270.64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1329.3700000000001</v>
      </c>
      <c r="C64" s="53">
        <f t="shared" ref="C64:AG64" si="21">+C15+C23+C31+C39+C47+C48+C49+C50+C51+C52+C53+C54+C55+C56+C57+C58+C59+C60+C61+C62+C63</f>
        <v>4728.4597999999996</v>
      </c>
      <c r="D64" s="53">
        <f t="shared" si="21"/>
        <v>1367.4825000000001</v>
      </c>
      <c r="E64" s="53">
        <f t="shared" si="21"/>
        <v>4623.8618999999999</v>
      </c>
      <c r="F64" s="53">
        <f t="shared" si="21"/>
        <v>2783.98</v>
      </c>
      <c r="G64" s="53">
        <f t="shared" si="21"/>
        <v>3551.1900000000005</v>
      </c>
      <c r="H64" s="53">
        <f t="shared" si="21"/>
        <v>1940.03</v>
      </c>
      <c r="I64" s="53">
        <f t="shared" si="21"/>
        <v>1781.72</v>
      </c>
      <c r="J64" s="53">
        <f t="shared" si="21"/>
        <v>1788.5700000000002</v>
      </c>
      <c r="K64" s="53">
        <f t="shared" si="21"/>
        <v>2724.2471999999998</v>
      </c>
      <c r="L64" s="53">
        <f t="shared" si="21"/>
        <v>1017.21</v>
      </c>
      <c r="M64" s="53">
        <f t="shared" si="21"/>
        <v>3072.8999999999996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30709.021399999998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 t="str">
        <f t="shared" si="22"/>
        <v>CAJA 9 D</v>
      </c>
      <c r="K66" s="55" t="str">
        <f t="shared" si="22"/>
        <v>CAJA 8 N</v>
      </c>
      <c r="L66" s="55" t="str">
        <f t="shared" si="22"/>
        <v>CAJA 8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1307.5</v>
      </c>
      <c r="C67" s="57">
        <f t="shared" ref="C67:L67" si="23">C12</f>
        <v>4709.4399999999996</v>
      </c>
      <c r="D67" s="57">
        <f t="shared" si="23"/>
        <v>1366.69</v>
      </c>
      <c r="E67" s="57">
        <f t="shared" si="23"/>
        <v>4522.99</v>
      </c>
      <c r="F67" s="57">
        <f t="shared" si="23"/>
        <v>2775.45</v>
      </c>
      <c r="G67" s="57">
        <f t="shared" si="23"/>
        <v>3553.32</v>
      </c>
      <c r="H67" s="57">
        <f t="shared" si="23"/>
        <v>1836.11</v>
      </c>
      <c r="I67" s="57">
        <f t="shared" si="23"/>
        <v>1776.44</v>
      </c>
      <c r="J67" s="57">
        <f t="shared" si="23"/>
        <v>1783.7</v>
      </c>
      <c r="K67" s="57">
        <f t="shared" si="23"/>
        <v>2720.83</v>
      </c>
      <c r="L67" s="57">
        <f t="shared" si="23"/>
        <v>950.01</v>
      </c>
      <c r="M67" s="57">
        <f t="shared" si="22"/>
        <v>3071.65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30374.13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1307.5</v>
      </c>
      <c r="C69" s="59">
        <f t="shared" ref="C69:AG69" si="25">+C67+C68</f>
        <v>4709.4399999999996</v>
      </c>
      <c r="D69" s="59">
        <f t="shared" si="25"/>
        <v>1366.69</v>
      </c>
      <c r="E69" s="59">
        <f t="shared" si="25"/>
        <v>4522.99</v>
      </c>
      <c r="F69" s="59">
        <f t="shared" si="25"/>
        <v>2775.45</v>
      </c>
      <c r="G69" s="59">
        <f t="shared" si="25"/>
        <v>3553.32</v>
      </c>
      <c r="H69" s="59">
        <f t="shared" si="25"/>
        <v>1836.11</v>
      </c>
      <c r="I69" s="59">
        <f t="shared" si="25"/>
        <v>1776.44</v>
      </c>
      <c r="J69" s="59">
        <f t="shared" si="25"/>
        <v>1783.7</v>
      </c>
      <c r="K69" s="59">
        <f t="shared" si="25"/>
        <v>2720.83</v>
      </c>
      <c r="L69" s="59">
        <f t="shared" si="25"/>
        <v>950.01</v>
      </c>
      <c r="M69" s="59">
        <f t="shared" si="25"/>
        <v>3071.65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30374.13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21.870000000000118</v>
      </c>
      <c r="C70" s="57">
        <f t="shared" si="26"/>
        <v>19.019800000000032</v>
      </c>
      <c r="D70" s="57">
        <f t="shared" si="26"/>
        <v>0.79250000000001819</v>
      </c>
      <c r="E70" s="57">
        <f t="shared" si="26"/>
        <v>100.8719000000001</v>
      </c>
      <c r="F70" s="57">
        <f t="shared" si="26"/>
        <v>8.5300000000002001</v>
      </c>
      <c r="G70" s="57">
        <f t="shared" si="26"/>
        <v>-2.1299999999996544</v>
      </c>
      <c r="H70" s="57">
        <f t="shared" si="26"/>
        <v>103.92000000000007</v>
      </c>
      <c r="I70" s="57">
        <f t="shared" si="26"/>
        <v>5.2799999999999727</v>
      </c>
      <c r="J70" s="57">
        <f t="shared" si="26"/>
        <v>4.8700000000001182</v>
      </c>
      <c r="K70" s="57">
        <f t="shared" si="26"/>
        <v>3.4171999999998661</v>
      </c>
      <c r="L70" s="57">
        <f t="shared" si="26"/>
        <v>67.200000000000045</v>
      </c>
      <c r="M70" s="57">
        <f t="shared" si="26"/>
        <v>1.2499999999995453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334.89140000000043</v>
      </c>
    </row>
    <row r="71" spans="1:34" ht="112.5" customHeight="1" x14ac:dyDescent="0.25">
      <c r="A71" s="77" t="s">
        <v>96</v>
      </c>
      <c r="B71" s="14" t="s">
        <v>128</v>
      </c>
      <c r="C71" s="14"/>
      <c r="D71" s="14"/>
      <c r="E71" s="14" t="s">
        <v>129</v>
      </c>
      <c r="F71" s="14" t="s">
        <v>130</v>
      </c>
      <c r="G71" s="14"/>
      <c r="H71" s="14" t="s">
        <v>131</v>
      </c>
      <c r="I71" s="14"/>
      <c r="J71" s="14"/>
      <c r="K71" s="14"/>
      <c r="L71" s="14" t="s">
        <v>132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>
        <v>5.25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59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1186.8699999999999</v>
      </c>
      <c r="C12" s="26">
        <v>1321.87</v>
      </c>
      <c r="D12" s="26">
        <v>1673.86</v>
      </c>
      <c r="E12" s="26">
        <v>489.56</v>
      </c>
      <c r="F12" s="26">
        <v>379.53</v>
      </c>
      <c r="G12" s="26">
        <v>407.72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5459.41</v>
      </c>
      <c r="AI12" s="26">
        <v>5408.26</v>
      </c>
      <c r="AJ12" s="69">
        <f>+AI12-AH12</f>
        <v>-51.149999999999636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0.5</v>
      </c>
      <c r="D15" s="23"/>
      <c r="E15" s="23">
        <v>39.5</v>
      </c>
      <c r="F15" s="23">
        <v>11.5</v>
      </c>
      <c r="G15" s="23">
        <v>98.5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150</v>
      </c>
    </row>
    <row r="16" spans="1:36" s="32" customFormat="1" x14ac:dyDescent="0.25">
      <c r="A16" s="30" t="s">
        <v>20</v>
      </c>
      <c r="B16" s="31"/>
      <c r="C16" s="31">
        <v>69</v>
      </c>
      <c r="D16" s="31">
        <v>102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366.39</v>
      </c>
      <c r="D17" s="22">
        <f t="shared" ref="D17:AG17" si="2">D16*$B$8</f>
        <v>541.62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908.01</v>
      </c>
    </row>
    <row r="18" spans="1:36" s="32" customFormat="1" x14ac:dyDescent="0.25">
      <c r="A18" s="30" t="s">
        <v>23</v>
      </c>
      <c r="B18" s="33">
        <v>105</v>
      </c>
      <c r="C18" s="33">
        <v>27</v>
      </c>
      <c r="D18" s="33">
        <v>75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207</v>
      </c>
      <c r="AJ18" s="70"/>
    </row>
    <row r="19" spans="1:36" s="47" customFormat="1" x14ac:dyDescent="0.25">
      <c r="A19" s="46" t="s">
        <v>27</v>
      </c>
      <c r="B19" s="22">
        <f>B18*$B$9</f>
        <v>551.25</v>
      </c>
      <c r="C19" s="22">
        <f t="shared" ref="C19:AG19" si="3">C18*$B$9</f>
        <v>141.75</v>
      </c>
      <c r="D19" s="22">
        <f t="shared" si="3"/>
        <v>393.75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1086.75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105</v>
      </c>
      <c r="C22" s="20">
        <f t="shared" ref="C22:AG23" si="5">+C16+C18+C20</f>
        <v>96</v>
      </c>
      <c r="D22" s="20">
        <f t="shared" si="5"/>
        <v>177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378</v>
      </c>
    </row>
    <row r="23" spans="1:36" s="47" customFormat="1" x14ac:dyDescent="0.25">
      <c r="A23" s="48" t="s">
        <v>26</v>
      </c>
      <c r="B23" s="19">
        <f>+B17+B19+B21</f>
        <v>551.25</v>
      </c>
      <c r="C23" s="19">
        <f t="shared" si="5"/>
        <v>508.14</v>
      </c>
      <c r="D23" s="19">
        <f t="shared" si="5"/>
        <v>935.37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1994.7599999999998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540.36</v>
      </c>
      <c r="C49" s="44">
        <v>733.9</v>
      </c>
      <c r="D49" s="44">
        <v>743.03</v>
      </c>
      <c r="E49" s="44">
        <v>335.45</v>
      </c>
      <c r="F49" s="44">
        <v>354.49</v>
      </c>
      <c r="G49" s="44">
        <v>309.02999999999997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3016.2599999999993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106.98</v>
      </c>
      <c r="C53" s="44">
        <v>80.3</v>
      </c>
      <c r="D53" s="44">
        <v>63.66</v>
      </c>
      <c r="E53" s="44">
        <v>115.1</v>
      </c>
      <c r="F53" s="44">
        <v>13.3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379.34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1198.5900000000001</v>
      </c>
      <c r="C64" s="53">
        <f t="shared" ref="C64:AG64" si="21">+C15+C23+C31+C39+C47+C48+C49+C50+C51+C52+C53+C54+C55+C56+C57+C58+C59+C60+C61+C62+C63</f>
        <v>1322.84</v>
      </c>
      <c r="D64" s="53">
        <f t="shared" si="21"/>
        <v>1742.0600000000002</v>
      </c>
      <c r="E64" s="53">
        <f t="shared" si="21"/>
        <v>490.04999999999995</v>
      </c>
      <c r="F64" s="53">
        <f t="shared" si="21"/>
        <v>379.29</v>
      </c>
      <c r="G64" s="53">
        <f t="shared" si="21"/>
        <v>407.53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5540.3600000000006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1186.8699999999999</v>
      </c>
      <c r="C67" s="57">
        <f t="shared" ref="C67:L67" si="23">C12</f>
        <v>1321.87</v>
      </c>
      <c r="D67" s="57">
        <f t="shared" si="23"/>
        <v>1673.86</v>
      </c>
      <c r="E67" s="57">
        <f t="shared" si="23"/>
        <v>489.56</v>
      </c>
      <c r="F67" s="57">
        <f t="shared" si="23"/>
        <v>379.53</v>
      </c>
      <c r="G67" s="57">
        <f t="shared" si="23"/>
        <v>407.72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5459.41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1186.8699999999999</v>
      </c>
      <c r="C69" s="59">
        <f t="shared" ref="C69:AG69" si="25">+C67+C68</f>
        <v>1321.87</v>
      </c>
      <c r="D69" s="59">
        <f t="shared" si="25"/>
        <v>1673.86</v>
      </c>
      <c r="E69" s="59">
        <f t="shared" si="25"/>
        <v>489.56</v>
      </c>
      <c r="F69" s="59">
        <f t="shared" si="25"/>
        <v>379.53</v>
      </c>
      <c r="G69" s="59">
        <f t="shared" si="25"/>
        <v>407.72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5459.41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11.720000000000255</v>
      </c>
      <c r="C70" s="57">
        <f t="shared" si="26"/>
        <v>0.97000000000002728</v>
      </c>
      <c r="D70" s="57">
        <f t="shared" si="26"/>
        <v>68.200000000000273</v>
      </c>
      <c r="E70" s="57">
        <f t="shared" si="26"/>
        <v>0.48999999999995225</v>
      </c>
      <c r="F70" s="57">
        <f t="shared" si="26"/>
        <v>-0.23999999999995225</v>
      </c>
      <c r="G70" s="57">
        <f t="shared" si="26"/>
        <v>-0.19000000000005457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80.9500000000005</v>
      </c>
    </row>
    <row r="71" spans="1:34" ht="95.25" customHeight="1" x14ac:dyDescent="0.25">
      <c r="A71" s="77" t="s">
        <v>96</v>
      </c>
      <c r="B71" s="14" t="s">
        <v>126</v>
      </c>
      <c r="C71" s="14"/>
      <c r="D71" s="14" t="s">
        <v>127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2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>
        <v>5.25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3849.83</v>
      </c>
      <c r="C12" s="26">
        <v>4519.46</v>
      </c>
      <c r="D12" s="26">
        <v>783.27</v>
      </c>
      <c r="E12" s="26">
        <v>2375.0300000000002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11527.590000000002</v>
      </c>
      <c r="AI12" s="26">
        <v>11455.46</v>
      </c>
      <c r="AJ12" s="69">
        <f>+AI12-AH12</f>
        <v>-72.130000000002838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303.5</v>
      </c>
      <c r="C15" s="23">
        <v>641.5</v>
      </c>
      <c r="D15" s="23">
        <v>188.2</v>
      </c>
      <c r="E15" s="23">
        <v>481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1614.2</v>
      </c>
    </row>
    <row r="16" spans="1:36" s="32" customFormat="1" x14ac:dyDescent="0.25">
      <c r="A16" s="30" t="s">
        <v>20</v>
      </c>
      <c r="B16" s="31">
        <v>15</v>
      </c>
      <c r="C16" s="31">
        <v>72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87</v>
      </c>
      <c r="AJ16" s="70"/>
    </row>
    <row r="17" spans="1:36" s="47" customFormat="1" x14ac:dyDescent="0.25">
      <c r="A17" s="46" t="s">
        <v>27</v>
      </c>
      <c r="B17" s="22">
        <f>B16*$B$8</f>
        <v>79.649999999999991</v>
      </c>
      <c r="C17" s="22">
        <f>C16*$B$8</f>
        <v>382.32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461.96999999999997</v>
      </c>
    </row>
    <row r="18" spans="1:36" s="32" customFormat="1" x14ac:dyDescent="0.25">
      <c r="A18" s="30" t="s">
        <v>23</v>
      </c>
      <c r="B18" s="33">
        <v>172</v>
      </c>
      <c r="C18" s="33">
        <v>163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335</v>
      </c>
      <c r="AJ18" s="70"/>
    </row>
    <row r="19" spans="1:36" s="47" customFormat="1" x14ac:dyDescent="0.25">
      <c r="A19" s="46" t="s">
        <v>27</v>
      </c>
      <c r="B19" s="22">
        <f>B18*$B$9</f>
        <v>903</v>
      </c>
      <c r="C19" s="22">
        <f t="shared" ref="C19:AG19" si="3">C18*$B$9</f>
        <v>855.75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1758.75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187</v>
      </c>
      <c r="C22" s="20">
        <f t="shared" ref="C22:AG23" si="5">+C16+C18+C20</f>
        <v>235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422</v>
      </c>
    </row>
    <row r="23" spans="1:36" s="47" customFormat="1" x14ac:dyDescent="0.25">
      <c r="A23" s="48" t="s">
        <v>26</v>
      </c>
      <c r="B23" s="19">
        <f>+B17+B19+B21</f>
        <v>982.65</v>
      </c>
      <c r="C23" s="19">
        <f t="shared" si="5"/>
        <v>1238.07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2220.7199999999998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103.73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103.73</v>
      </c>
    </row>
    <row r="41" spans="1:34" s="47" customFormat="1" x14ac:dyDescent="0.25">
      <c r="A41" s="46" t="s">
        <v>44</v>
      </c>
      <c r="B41" s="22">
        <f>B40*$B$8</f>
        <v>550.80629999999996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550.80629999999996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103.73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103.73</v>
      </c>
    </row>
    <row r="47" spans="1:34" s="47" customFormat="1" x14ac:dyDescent="0.25">
      <c r="A47" s="48" t="s">
        <v>48</v>
      </c>
      <c r="B47" s="19">
        <f>+B41+B43+B45</f>
        <v>550.80629999999996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550.80629999999996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1847.49</v>
      </c>
      <c r="C49" s="44">
        <v>2271.4899999999998</v>
      </c>
      <c r="D49" s="44">
        <v>563.65</v>
      </c>
      <c r="E49" s="44">
        <v>1364.88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6047.5099999999993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164.16</v>
      </c>
      <c r="C53" s="44">
        <v>372.8</v>
      </c>
      <c r="D53" s="44">
        <v>32.35</v>
      </c>
      <c r="E53" s="44">
        <v>530.67999999999995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1099.99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3848.6062999999999</v>
      </c>
      <c r="C64" s="53">
        <f t="shared" ref="C64:AG64" si="21">+C15+C23+C31+C39+C47+C48+C49+C50+C51+C52+C53+C54+C55+C56+C57+C58+C59+C60+C61+C62+C63</f>
        <v>4523.8599999999997</v>
      </c>
      <c r="D64" s="53">
        <f t="shared" si="21"/>
        <v>784.19999999999993</v>
      </c>
      <c r="E64" s="53">
        <f t="shared" si="21"/>
        <v>2376.56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11533.2263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3849.83</v>
      </c>
      <c r="C67" s="57">
        <f t="shared" ref="C67:L67" si="23">C12</f>
        <v>4519.46</v>
      </c>
      <c r="D67" s="57">
        <f t="shared" si="23"/>
        <v>783.27</v>
      </c>
      <c r="E67" s="57">
        <f t="shared" si="23"/>
        <v>2375.0300000000002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11527.590000000002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3849.83</v>
      </c>
      <c r="C69" s="59">
        <f t="shared" ref="C69:AG69" si="25">+C67+C68</f>
        <v>4519.46</v>
      </c>
      <c r="D69" s="59">
        <f t="shared" si="25"/>
        <v>783.27</v>
      </c>
      <c r="E69" s="59">
        <f t="shared" si="25"/>
        <v>2375.0300000000002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11527.590000000002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-1.223700000000008</v>
      </c>
      <c r="C70" s="57">
        <f t="shared" si="26"/>
        <v>4.3999999999996362</v>
      </c>
      <c r="D70" s="57">
        <f t="shared" si="26"/>
        <v>0.92999999999994998</v>
      </c>
      <c r="E70" s="57">
        <f t="shared" si="26"/>
        <v>1.5299999999997453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5.6362999999993235</v>
      </c>
    </row>
    <row r="71" spans="1:34" ht="107.25" customHeight="1" x14ac:dyDescent="0.25">
      <c r="A71" s="77" t="s">
        <v>96</v>
      </c>
      <c r="B71" s="14" t="s">
        <v>125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8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>
        <v>5.25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644.12</v>
      </c>
      <c r="C12" s="26">
        <v>1563.15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2207.27</v>
      </c>
      <c r="AI12" s="26">
        <v>2189.81</v>
      </c>
      <c r="AJ12" s="69">
        <f>+AI12-AH12</f>
        <v>-17.460000000000036</v>
      </c>
    </row>
    <row r="13" spans="1:36" ht="19.5" customHeight="1" x14ac:dyDescent="0.25">
      <c r="A13" s="25" t="s">
        <v>117</v>
      </c>
      <c r="B13" s="26">
        <v>6</v>
      </c>
      <c r="C13" s="26">
        <v>25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31</v>
      </c>
      <c r="AI13" s="26"/>
      <c r="AJ13" s="69">
        <f>+AI13-AH13</f>
        <v>-31</v>
      </c>
    </row>
    <row r="14" spans="1:36" ht="19.5" customHeight="1" x14ac:dyDescent="0.25">
      <c r="A14" s="25" t="s">
        <v>118</v>
      </c>
      <c r="B14" s="26">
        <v>6</v>
      </c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4</v>
      </c>
      <c r="C15" s="23">
        <v>43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47</v>
      </c>
    </row>
    <row r="16" spans="1:36" s="32" customFormat="1" x14ac:dyDescent="0.25">
      <c r="A16" s="30" t="s">
        <v>20</v>
      </c>
      <c r="B16" s="31"/>
      <c r="C16" s="31">
        <v>51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270.81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270.81</v>
      </c>
    </row>
    <row r="18" spans="1:36" s="32" customFormat="1" x14ac:dyDescent="0.25">
      <c r="A18" s="30" t="s">
        <v>23</v>
      </c>
      <c r="B18" s="33">
        <v>33</v>
      </c>
      <c r="C18" s="33">
        <v>37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70</v>
      </c>
      <c r="AJ18" s="70"/>
    </row>
    <row r="19" spans="1:36" s="47" customFormat="1" x14ac:dyDescent="0.25">
      <c r="A19" s="46" t="s">
        <v>27</v>
      </c>
      <c r="B19" s="22">
        <f>B18*$B$9</f>
        <v>173.25</v>
      </c>
      <c r="C19" s="22">
        <f t="shared" ref="C19:AG19" si="3">C18*$B$9</f>
        <v>194.25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367.5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</v>
      </c>
      <c r="C22" s="20">
        <f t="shared" ref="C22:AG23" si="5">+C16+C18+C20</f>
        <v>88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121</v>
      </c>
    </row>
    <row r="23" spans="1:36" s="47" customFormat="1" x14ac:dyDescent="0.25">
      <c r="A23" s="48" t="s">
        <v>26</v>
      </c>
      <c r="B23" s="19">
        <f>+B17+B19+B21</f>
        <v>173.25</v>
      </c>
      <c r="C23" s="19">
        <f t="shared" si="5"/>
        <v>465.06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638.30999999999995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432.8</v>
      </c>
      <c r="C49" s="44">
        <v>728.41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1161.21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47.21</v>
      </c>
      <c r="C53" s="44">
        <v>151.99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199.20000000000002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210.18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210.18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657.26</v>
      </c>
      <c r="C64" s="53">
        <f t="shared" ref="C64:AG64" si="21">+C15+C23+C31+C39+C47+C48+C49+C50+C51+C52+C53+C54+C55+C56+C57+C58+C59+C60+C61+C62+C63</f>
        <v>1598.64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2255.9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644.12</v>
      </c>
      <c r="C67" s="57">
        <f t="shared" ref="C67:L67" si="23">C12</f>
        <v>1563.15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2207.27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37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49</v>
      </c>
    </row>
    <row r="69" spans="1:34" s="47" customFormat="1" x14ac:dyDescent="0.25">
      <c r="A69" s="58" t="s">
        <v>94</v>
      </c>
      <c r="B69" s="59">
        <f>+B67+B68</f>
        <v>656.12</v>
      </c>
      <c r="C69" s="59">
        <f t="shared" ref="C69:AG69" si="25">+C67+C68</f>
        <v>1600.15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2256.27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1.1399999999999864</v>
      </c>
      <c r="C70" s="57">
        <f t="shared" si="26"/>
        <v>-1.5099999999999909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-0.37000000000000455</v>
      </c>
    </row>
    <row r="71" spans="1:34" ht="102.75" customHeight="1" x14ac:dyDescent="0.25">
      <c r="A71" s="77" t="s">
        <v>96</v>
      </c>
      <c r="B71" s="14"/>
      <c r="C71" s="14" t="s">
        <v>124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>
        <v>5.25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360.25</v>
      </c>
      <c r="C12" s="26">
        <v>5021.74</v>
      </c>
      <c r="D12" s="26">
        <v>179.41</v>
      </c>
      <c r="E12" s="26">
        <v>1000.2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6561.5999999999995</v>
      </c>
      <c r="AI12" s="26">
        <v>6561.6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</v>
      </c>
      <c r="C15" s="23"/>
      <c r="D15" s="23">
        <v>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</v>
      </c>
    </row>
    <row r="16" spans="1:36" s="32" customFormat="1" x14ac:dyDescent="0.25">
      <c r="A16" s="30" t="s">
        <v>20</v>
      </c>
      <c r="B16" s="31"/>
      <c r="C16" s="31">
        <v>567</v>
      </c>
      <c r="D16" s="31"/>
      <c r="E16" s="31">
        <v>120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687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3010.77</v>
      </c>
      <c r="D17" s="22">
        <f t="shared" ref="D17:AG17" si="2">D16*$B$8</f>
        <v>0</v>
      </c>
      <c r="E17" s="22">
        <f t="shared" si="2"/>
        <v>637.19999999999993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3647.97</v>
      </c>
    </row>
    <row r="18" spans="1:36" s="32" customFormat="1" x14ac:dyDescent="0.25">
      <c r="A18" s="30" t="s">
        <v>23</v>
      </c>
      <c r="B18" s="33">
        <v>25</v>
      </c>
      <c r="C18" s="33"/>
      <c r="D18" s="33">
        <v>16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41</v>
      </c>
      <c r="AJ18" s="70"/>
    </row>
    <row r="19" spans="1:36" s="47" customFormat="1" x14ac:dyDescent="0.25">
      <c r="A19" s="46" t="s">
        <v>27</v>
      </c>
      <c r="B19" s="22">
        <f>B18*$B$9</f>
        <v>131.25</v>
      </c>
      <c r="C19" s="22">
        <f t="shared" ref="C19:AG19" si="3">C18*$B$9</f>
        <v>0</v>
      </c>
      <c r="D19" s="22">
        <f t="shared" si="3"/>
        <v>84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215.25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</v>
      </c>
      <c r="C22" s="20">
        <f t="shared" ref="C22:AG23" si="5">+C16+C18+C20</f>
        <v>567</v>
      </c>
      <c r="D22" s="20">
        <f t="shared" si="5"/>
        <v>16</v>
      </c>
      <c r="E22" s="20">
        <f t="shared" si="5"/>
        <v>120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728</v>
      </c>
    </row>
    <row r="23" spans="1:36" s="47" customFormat="1" x14ac:dyDescent="0.25">
      <c r="A23" s="48" t="s">
        <v>26</v>
      </c>
      <c r="B23" s="19">
        <f>+B17+B19+B21</f>
        <v>131.25</v>
      </c>
      <c r="C23" s="19">
        <f t="shared" si="5"/>
        <v>3010.77</v>
      </c>
      <c r="D23" s="19">
        <f t="shared" si="5"/>
        <v>84</v>
      </c>
      <c r="E23" s="19">
        <f t="shared" si="5"/>
        <v>637.19999999999993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3863.22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197.78</v>
      </c>
      <c r="C49" s="44">
        <v>2030.51</v>
      </c>
      <c r="D49" s="44">
        <v>90.89</v>
      </c>
      <c r="E49" s="44">
        <v>331.89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2651.0699999999997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15.13</v>
      </c>
      <c r="C53" s="44">
        <v>111.34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126.47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50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361.15999999999997</v>
      </c>
      <c r="C64" s="53">
        <f t="shared" ref="C64:AG64" si="21">+C15+C23+C31+C39+C47+C48+C49+C50+C51+C52+C53+C54+C55+C56+C57+C58+C59+C60+C61+C62+C63</f>
        <v>5152.62</v>
      </c>
      <c r="D64" s="53">
        <f t="shared" si="21"/>
        <v>179.89</v>
      </c>
      <c r="E64" s="53">
        <f t="shared" si="21"/>
        <v>1019.0899999999999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6712.76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360.25</v>
      </c>
      <c r="C67" s="57">
        <f t="shared" ref="C67:L67" si="23">C12</f>
        <v>5021.74</v>
      </c>
      <c r="D67" s="57">
        <f t="shared" si="23"/>
        <v>179.41</v>
      </c>
      <c r="E67" s="57">
        <f t="shared" si="23"/>
        <v>1000.2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6561.5999999999995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360.25</v>
      </c>
      <c r="C69" s="59">
        <f t="shared" ref="C69:AG69" si="25">+C67+C68</f>
        <v>5021.74</v>
      </c>
      <c r="D69" s="59">
        <f t="shared" si="25"/>
        <v>179.41</v>
      </c>
      <c r="E69" s="59">
        <f t="shared" si="25"/>
        <v>1000.2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6561.5999999999995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0.90999999999996817</v>
      </c>
      <c r="C70" s="57">
        <f t="shared" si="26"/>
        <v>130.88000000000011</v>
      </c>
      <c r="D70" s="57">
        <f t="shared" si="26"/>
        <v>0.47999999999998977</v>
      </c>
      <c r="E70" s="57">
        <f t="shared" si="26"/>
        <v>18.889999999999873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151.15999999999994</v>
      </c>
    </row>
    <row r="71" spans="1:34" ht="96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2" sqref="AI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5.31</v>
      </c>
      <c r="C8" s="1" t="s">
        <v>38</v>
      </c>
      <c r="D8" s="2"/>
    </row>
    <row r="9" spans="1:36" x14ac:dyDescent="0.25">
      <c r="A9" s="1" t="s">
        <v>22</v>
      </c>
      <c r="B9" s="24">
        <v>5.25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2118.41</v>
      </c>
      <c r="C12" s="26">
        <v>3006.07</v>
      </c>
      <c r="D12" s="26">
        <v>1590.04</v>
      </c>
      <c r="E12" s="26">
        <v>3310.13</v>
      </c>
      <c r="F12" s="26">
        <v>832.98</v>
      </c>
      <c r="G12" s="26">
        <v>2470.62</v>
      </c>
      <c r="H12" s="26">
        <v>1734.87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15063.119999999999</v>
      </c>
      <c r="AI12" s="26">
        <v>14931.58</v>
      </c>
      <c r="AJ12" s="69">
        <f>+AI12-AH12</f>
        <v>-131.53999999999905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55.5</v>
      </c>
      <c r="C15" s="23">
        <v>165.5</v>
      </c>
      <c r="D15" s="23">
        <v>145</v>
      </c>
      <c r="E15" s="23">
        <v>105</v>
      </c>
      <c r="F15" s="23">
        <v>35</v>
      </c>
      <c r="G15" s="23">
        <v>176.5</v>
      </c>
      <c r="H15" s="23">
        <v>253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935.5</v>
      </c>
    </row>
    <row r="16" spans="1:36" s="32" customFormat="1" x14ac:dyDescent="0.25">
      <c r="A16" s="30" t="s">
        <v>20</v>
      </c>
      <c r="B16" s="31"/>
      <c r="C16" s="31">
        <v>83</v>
      </c>
      <c r="D16" s="31"/>
      <c r="E16" s="31">
        <v>188</v>
      </c>
      <c r="F16" s="31"/>
      <c r="G16" s="31">
        <v>171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440.72999999999996</v>
      </c>
      <c r="D17" s="22">
        <f t="shared" ref="D17:AG17" si="2">D16*$B$8</f>
        <v>0</v>
      </c>
      <c r="E17" s="22">
        <f t="shared" si="2"/>
        <v>998.28</v>
      </c>
      <c r="F17" s="22">
        <f t="shared" si="2"/>
        <v>0</v>
      </c>
      <c r="G17" s="22">
        <f t="shared" si="2"/>
        <v>908.00999999999988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2347.02</v>
      </c>
    </row>
    <row r="18" spans="1:36" s="32" customFormat="1" x14ac:dyDescent="0.25">
      <c r="A18" s="30" t="s">
        <v>23</v>
      </c>
      <c r="B18" s="33">
        <v>138</v>
      </c>
      <c r="C18" s="33">
        <v>91</v>
      </c>
      <c r="D18" s="33">
        <v>51</v>
      </c>
      <c r="E18" s="33">
        <v>113</v>
      </c>
      <c r="F18" s="33">
        <v>87</v>
      </c>
      <c r="G18" s="33">
        <v>22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502</v>
      </c>
      <c r="AJ18" s="70"/>
    </row>
    <row r="19" spans="1:36" s="47" customFormat="1" x14ac:dyDescent="0.25">
      <c r="A19" s="46" t="s">
        <v>27</v>
      </c>
      <c r="B19" s="22">
        <f>B18*$B$9</f>
        <v>724.5</v>
      </c>
      <c r="C19" s="22">
        <f t="shared" ref="C19:AG19" si="3">C18*$B$9</f>
        <v>477.75</v>
      </c>
      <c r="D19" s="22">
        <f t="shared" si="3"/>
        <v>267.75</v>
      </c>
      <c r="E19" s="22">
        <f t="shared" si="3"/>
        <v>593.25</v>
      </c>
      <c r="F19" s="22">
        <f t="shared" si="3"/>
        <v>456.75</v>
      </c>
      <c r="G19" s="22">
        <f t="shared" si="3"/>
        <v>115.5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2635.5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138</v>
      </c>
      <c r="C22" s="20">
        <f t="shared" ref="C22:AG23" si="5">+C16+C18+C20</f>
        <v>174</v>
      </c>
      <c r="D22" s="20">
        <f t="shared" si="5"/>
        <v>51</v>
      </c>
      <c r="E22" s="20">
        <f t="shared" si="5"/>
        <v>301</v>
      </c>
      <c r="F22" s="20">
        <f t="shared" si="5"/>
        <v>87</v>
      </c>
      <c r="G22" s="20">
        <f t="shared" si="5"/>
        <v>193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944</v>
      </c>
    </row>
    <row r="23" spans="1:36" s="47" customFormat="1" x14ac:dyDescent="0.25">
      <c r="A23" s="48" t="s">
        <v>26</v>
      </c>
      <c r="B23" s="19">
        <f>+B17+B19+B21</f>
        <v>724.5</v>
      </c>
      <c r="C23" s="19">
        <f t="shared" si="5"/>
        <v>918.48</v>
      </c>
      <c r="D23" s="19">
        <f t="shared" si="5"/>
        <v>267.75</v>
      </c>
      <c r="E23" s="19">
        <f t="shared" si="5"/>
        <v>1591.53</v>
      </c>
      <c r="F23" s="19">
        <f t="shared" si="5"/>
        <v>456.75</v>
      </c>
      <c r="G23" s="19">
        <f t="shared" si="5"/>
        <v>1023.5099999999999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4982.5200000000004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1177.5899999999999</v>
      </c>
      <c r="C49" s="44">
        <v>1617.21</v>
      </c>
      <c r="D49" s="44"/>
      <c r="E49" s="44"/>
      <c r="F49" s="44"/>
      <c r="G49" s="44"/>
      <c r="H49" s="44">
        <v>1452.43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4247.2300000000005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625.4</v>
      </c>
      <c r="E52" s="44">
        <v>1522.31</v>
      </c>
      <c r="F52" s="44">
        <v>342.62</v>
      </c>
      <c r="G52" s="44">
        <v>1088.27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3578.6</v>
      </c>
    </row>
    <row r="53" spans="1:34" x14ac:dyDescent="0.25">
      <c r="A53" s="17" t="s">
        <v>18</v>
      </c>
      <c r="B53" s="44">
        <v>139.22</v>
      </c>
      <c r="C53" s="44">
        <v>278.95</v>
      </c>
      <c r="D53" s="44">
        <v>549.98</v>
      </c>
      <c r="E53" s="44">
        <v>107.43</v>
      </c>
      <c r="F53" s="44"/>
      <c r="G53" s="44">
        <v>162.69999999999999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1238.28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26.39</v>
      </c>
      <c r="C55" s="44">
        <v>30</v>
      </c>
      <c r="D55" s="44"/>
      <c r="E55" s="44"/>
      <c r="F55" s="44"/>
      <c r="G55" s="44"/>
      <c r="H55" s="44">
        <v>30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86.39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2123.1999999999998</v>
      </c>
      <c r="C64" s="53">
        <f t="shared" ref="C64:AG64" si="21">+C15+C23+C31+C39+C47+C48+C49+C50+C51+C52+C53+C54+C55+C56+C57+C58+C59+C60+C61+C62+C63</f>
        <v>3010.14</v>
      </c>
      <c r="D64" s="53">
        <f t="shared" si="21"/>
        <v>1588.13</v>
      </c>
      <c r="E64" s="53">
        <f t="shared" si="21"/>
        <v>3326.27</v>
      </c>
      <c r="F64" s="53">
        <f t="shared" si="21"/>
        <v>834.37</v>
      </c>
      <c r="G64" s="53">
        <f t="shared" si="21"/>
        <v>2450.9799999999996</v>
      </c>
      <c r="H64" s="53">
        <f t="shared" si="21"/>
        <v>1735.43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15068.52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2118.41</v>
      </c>
      <c r="C67" s="57">
        <f t="shared" ref="C67:L67" si="23">C12</f>
        <v>3006.07</v>
      </c>
      <c r="D67" s="57">
        <f t="shared" si="23"/>
        <v>1590.04</v>
      </c>
      <c r="E67" s="57">
        <f t="shared" si="23"/>
        <v>3310.13</v>
      </c>
      <c r="F67" s="57">
        <f t="shared" si="23"/>
        <v>832.98</v>
      </c>
      <c r="G67" s="57">
        <f t="shared" si="23"/>
        <v>2470.62</v>
      </c>
      <c r="H67" s="57">
        <f t="shared" si="23"/>
        <v>1734.87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15063.119999999999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2118.41</v>
      </c>
      <c r="C69" s="59">
        <f t="shared" ref="C69:AG69" si="25">+C67+C68</f>
        <v>3006.07</v>
      </c>
      <c r="D69" s="59">
        <f t="shared" si="25"/>
        <v>1590.04</v>
      </c>
      <c r="E69" s="59">
        <f t="shared" si="25"/>
        <v>3310.13</v>
      </c>
      <c r="F69" s="59">
        <f t="shared" si="25"/>
        <v>832.98</v>
      </c>
      <c r="G69" s="59">
        <f t="shared" si="25"/>
        <v>2470.62</v>
      </c>
      <c r="H69" s="59">
        <f t="shared" si="25"/>
        <v>1734.87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15063.119999999999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4.7899999999999636</v>
      </c>
      <c r="C70" s="57">
        <f t="shared" si="26"/>
        <v>4.069999999999709</v>
      </c>
      <c r="D70" s="57">
        <f t="shared" si="26"/>
        <v>-1.9099999999998545</v>
      </c>
      <c r="E70" s="57">
        <f t="shared" si="26"/>
        <v>16.139999999999873</v>
      </c>
      <c r="F70" s="57">
        <f t="shared" si="26"/>
        <v>1.3899999999999864</v>
      </c>
      <c r="G70" s="57">
        <f t="shared" si="26"/>
        <v>-19.640000000000327</v>
      </c>
      <c r="H70" s="57">
        <f t="shared" si="26"/>
        <v>0.5600000000001728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5.3999999999995225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 t="s">
        <v>140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2022-06-13T13:32:49Z</dcterms:modified>
</cp:coreProperties>
</file>