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BOVEDA JUNIO 2022\"/>
    </mc:Choice>
  </mc:AlternateContent>
  <bookViews>
    <workbookView xWindow="0" yWindow="0" windowWidth="19200" windowHeight="10890" firstSheet="5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AH23" i="151"/>
  <c r="H11" i="145" s="1"/>
  <c r="B64" i="150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0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A39" i="40" s="1"/>
  <c r="AB35" i="40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T47" i="40" s="1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W39" i="40" l="1"/>
  <c r="AD23" i="40"/>
  <c r="Z23" i="40"/>
  <c r="V23" i="40"/>
  <c r="V64" i="40" s="1"/>
  <c r="V70" i="40" s="1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Z64" i="40"/>
  <c r="Z70" i="40" s="1"/>
  <c r="Y64" i="40"/>
  <c r="Y70" i="40" s="1"/>
  <c r="T64" i="40"/>
  <c r="B67" i="40"/>
  <c r="B22" i="40"/>
  <c r="M33" i="40"/>
  <c r="N33" i="40"/>
  <c r="O33" i="40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D69" i="40" s="1"/>
  <c r="E68" i="40"/>
  <c r="F68" i="40"/>
  <c r="G68" i="40"/>
  <c r="H68" i="40"/>
  <c r="H69" i="40" s="1"/>
  <c r="I68" i="40"/>
  <c r="J68" i="40"/>
  <c r="K68" i="40"/>
  <c r="L68" i="40"/>
  <c r="B68" i="40"/>
  <c r="C17" i="40"/>
  <c r="C69" i="40" l="1"/>
  <c r="AE64" i="40"/>
  <c r="AE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P64" i="40" s="1"/>
  <c r="P70" i="40" s="1"/>
  <c r="O23" i="40"/>
  <c r="N23" i="40"/>
  <c r="M23" i="40"/>
  <c r="M64" i="40" s="1"/>
  <c r="M70" i="40" s="1"/>
  <c r="AH69" i="40" l="1"/>
  <c r="R64" i="40"/>
  <c r="R70" i="40" s="1"/>
  <c r="O64" i="40"/>
  <c r="O70" i="40" s="1"/>
  <c r="S64" i="40"/>
  <c r="S70" i="40" s="1"/>
  <c r="Q64" i="40"/>
  <c r="Q70" i="40" s="1"/>
  <c r="N64" i="40"/>
  <c r="N70" i="40" s="1"/>
  <c r="C41" i="40"/>
  <c r="C47" i="40" s="1"/>
  <c r="D41" i="40"/>
  <c r="E41" i="40"/>
  <c r="E47" i="40" s="1"/>
  <c r="F41" i="40"/>
  <c r="G41" i="40"/>
  <c r="H41" i="40"/>
  <c r="I41" i="40"/>
  <c r="I47" i="40" s="1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D39" i="40" s="1"/>
  <c r="E33" i="40"/>
  <c r="F33" i="40"/>
  <c r="G33" i="40"/>
  <c r="H33" i="40"/>
  <c r="I33" i="40"/>
  <c r="J33" i="40"/>
  <c r="K33" i="40"/>
  <c r="L33" i="40"/>
  <c r="L39" i="40" s="1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G31" i="40" s="1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G23" i="40" s="1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F39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G47" i="40"/>
  <c r="K47" i="40"/>
  <c r="B38" i="40"/>
  <c r="E39" i="40" l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G64" i="40"/>
  <c r="G70" i="40" s="1"/>
  <c r="E64" i="40"/>
  <c r="E70" i="40" s="1"/>
  <c r="B23" i="40"/>
  <c r="D64" i="40" l="1"/>
  <c r="D70" i="40" s="1"/>
  <c r="L64" i="40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<sst xmlns="http://schemas.openxmlformats.org/spreadsheetml/2006/main" count="771" uniqueCount="144">
  <si>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</si>
  <si>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</si>
  <si>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</si>
  <si>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</si>
  <si>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</si>
  <si>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</si>
  <si>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</si>
  <si>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</si>
  <si>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</si>
  <si>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</si>
  <si>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</si>
  <si>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</si>
  <si>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</si>
  <si>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</si>
  <si>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</si>
  <si>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</si>
  <si>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</si>
  <si>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</si>
  <si>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</si>
  <si>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</si>
  <si>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</si>
  <si>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</si>
  <si>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</si>
  <si>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</si>
  <si>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</si>
  <si>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</si>
  <si>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</si>
  <si>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</si>
  <si>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</si>
  <si>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</si>
  <si>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</si>
  <si>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</si>
  <si>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</si>
  <si>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</si>
  <si>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</si>
  <si>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</si>
  <si>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</si>
  <si>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</si>
  <si>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</si>
  <si>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</si>
  <si>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</si>
  <si>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</si>
  <si>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</si>
  <si>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</si>
  <si>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</si>
  <si>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</si>
  <si>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</si>
  <si>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</si>
  <si>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</si>
  <si>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</si>
  <si>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</si>
  <si>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</si>
  <si>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</si>
  <si>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</si>
  <si>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</si>
  <si>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</si>
  <si>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</si>
  <si>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</si>
  <si>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</si>
  <si>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</si>
  <si>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</si>
  <si>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</si>
  <si>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</si>
  <si>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</si>
  <si>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</si>
  <si>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</si>
  <si>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</si>
  <si>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</si>
  <si>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</si>
  <si>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</si>
  <si>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</si>
  <si>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</si>
  <si>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</si>
  <si>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</si>
  <si>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</si>
  <si>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</si>
  <si>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</si>
  <si>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</si>
  <si>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</si>
  <si>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</si>
  <si>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</si>
  <si>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</si>
  <si>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</si>
  <si>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</si>
  <si>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</si>
  <si>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</si>
  <si>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</si>
  <si>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</si>
  <si>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</si>
  <si>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</si>
  <si>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</si>
  <si>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</si>
  <si>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</si>
  <si>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</si>
  <si>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</si>
  <si>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</si>
  <si>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</si>
  <si>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</si>
  <si>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</si>
  <si>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</si>
  <si>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</si>
  <si>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</si>
  <si>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</si>
  <si>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</si>
  <si>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</si>
  <si>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</si>
  <si>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</si>
  <si>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</si>
  <si>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</si>
  <si>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</si>
  <si>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</si>
  <si>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</si>
  <si>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</si>
  <si>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</si>
  <si>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</si>
  <si>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</si>
  <si>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</si>
  <si>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</si>
  <si>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</si>
  <si>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</si>
  <si>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</si>
  <si>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</si>
  <si>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</si>
  <si>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FALTANTE EN EFECTIVO</t>
  </si>
  <si>
    <t>19.00F/C</t>
  </si>
  <si>
    <t>SOBRANTE X PERIODICO</t>
  </si>
  <si>
    <t>19.50F/C</t>
  </si>
  <si>
    <t>42.50F/C</t>
  </si>
  <si>
    <t>100.00F/C</t>
  </si>
  <si>
    <t>45.50F/C</t>
  </si>
  <si>
    <t>11.00F/C</t>
  </si>
  <si>
    <t>0.50F/C</t>
  </si>
  <si>
    <t>124.00F/C</t>
  </si>
  <si>
    <t>13.00F/C</t>
  </si>
  <si>
    <t xml:space="preserve"> f/c 2.50</t>
  </si>
  <si>
    <t>cuenta x menos (8552)</t>
  </si>
  <si>
    <t>cobro 16.58 era 76.58</t>
  </si>
  <si>
    <t>por debito 60.04 deb</t>
  </si>
  <si>
    <t>f/c 32.50</t>
  </si>
  <si>
    <t>faltante n efectivo</t>
  </si>
  <si>
    <t>sobrante de 2$.f/c19.50</t>
  </si>
  <si>
    <t>f/c 156.50</t>
  </si>
  <si>
    <t>mal registro 0.01$</t>
  </si>
  <si>
    <t>faltante en 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</si>
</sst>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105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88473.799999999988</v>
      </c>
      <c r="C2" s="43">
        <f>MODELO!AH12</f>
        <v>38149.719999999994</v>
      </c>
      <c r="D2" s="43">
        <f>EXQUISITECES!AH12</f>
        <v>10785.35</v>
      </c>
      <c r="E2" s="43">
        <f>HOYADA!AH12</f>
        <v>14741.29</v>
      </c>
      <c r="F2" s="43">
        <f>FARMASTOP!AH12</f>
        <v>2066.35</v>
      </c>
      <c r="G2" s="43">
        <f>BOCAS!AH12</f>
        <v>5572.2199999999993</v>
      </c>
      <c r="H2" s="43">
        <f>LAGUNETICA!AH12</f>
        <v>20147.86</v>
      </c>
      <c r="I2" s="43">
        <f>SANANTONIO!AH12</f>
        <v>0</v>
      </c>
      <c r="J2" s="43">
        <f>SUM(B2:I2)</f>
        <v>179936.59000000003</v>
      </c>
    </row>
    <row r="3" spans="1:10" x14ac:dyDescent="0.25">
      <c r="A3" s="46" t="s">
        <v>0</v>
      </c>
      <c r="B3" s="43">
        <f>AUTOMERCADO!AH15</f>
        <v>1268.8</v>
      </c>
      <c r="C3" s="43">
        <f>MODELO!AH15</f>
        <v>1064.2</v>
      </c>
      <c r="D3" s="43">
        <f>EXQUISITECES!AH15</f>
        <v>563</v>
      </c>
      <c r="E3" s="43">
        <f>HOYADA!AH15</f>
        <v>1403.5</v>
      </c>
      <c r="F3" s="43">
        <f>FARMASTOP!AH15</f>
        <v>48</v>
      </c>
      <c r="G3" s="43">
        <f>BOCAS!AH15</f>
        <v>0</v>
      </c>
      <c r="H3" s="43">
        <f>LAGUNETICA!AH15</f>
        <v>1192</v>
      </c>
      <c r="I3" s="43">
        <f>SANANTONIO!AH15</f>
        <v>0</v>
      </c>
      <c r="J3" s="43">
        <f t="shared" ref="J3:J52" si="0">SUM(B3:I3)</f>
        <v>5539.5</v>
      </c>
    </row>
    <row r="4" spans="1:10" x14ac:dyDescent="0.25">
      <c r="A4" s="73" t="s">
        <v>20</v>
      </c>
      <c r="B4" s="43">
        <f>AUTOMERCADO!AH16</f>
        <v>6993</v>
      </c>
      <c r="C4" s="43">
        <f>MODELO!AH16</f>
        <v>3092</v>
      </c>
      <c r="D4" s="43">
        <f>EXQUISITECES!AH16</f>
        <v>917</v>
      </c>
      <c r="E4" s="43">
        <f>HOYADA!AH16</f>
        <v>932</v>
      </c>
      <c r="F4" s="43">
        <f>FARMASTOP!AH16</f>
        <v>68</v>
      </c>
      <c r="G4" s="43">
        <f>BOCAS!AH16</f>
        <v>716</v>
      </c>
      <c r="H4" s="43">
        <f>LAGUNETICA!AH16</f>
        <v>1582</v>
      </c>
      <c r="I4" s="43">
        <f>SANANTONIO!AH16</f>
        <v>0</v>
      </c>
      <c r="J4" s="43">
        <f t="shared" si="0"/>
        <v>14300</v>
      </c>
    </row>
    <row r="5" spans="1:10" x14ac:dyDescent="0.25">
      <c r="A5" s="46" t="s">
        <v>27</v>
      </c>
      <c r="B5" s="43">
        <f>AUTOMERCADO!AH17</f>
        <v>37132.829999999987</v>
      </c>
      <c r="C5" s="43">
        <f>MODELO!AH17</f>
        <v>16418.519999999997</v>
      </c>
      <c r="D5" s="43">
        <f>EXQUISITECES!AH17</f>
        <v>4869.2699999999995</v>
      </c>
      <c r="E5" s="43">
        <f>HOYADA!AH17</f>
        <v>4948.92</v>
      </c>
      <c r="F5" s="43">
        <f>FARMASTOP!AH17</f>
        <v>361.08</v>
      </c>
      <c r="G5" s="43">
        <f>BOCAS!AH17</f>
        <v>3801.96</v>
      </c>
      <c r="H5" s="43">
        <f>LAGUNETICA!AH17</f>
        <v>8400.4199999999983</v>
      </c>
      <c r="I5" s="43">
        <f>SANANTONIO!AH17</f>
        <v>0</v>
      </c>
      <c r="J5" s="43">
        <f t="shared" si="0"/>
        <v>75932.999999999985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6993</v>
      </c>
      <c r="C10" s="43">
        <f>MODELO!AH22</f>
        <v>3092</v>
      </c>
      <c r="D10" s="43">
        <f>EXQUISITECES!AH22</f>
        <v>917</v>
      </c>
      <c r="E10" s="43">
        <f>HOYADA!AH22</f>
        <v>932</v>
      </c>
      <c r="F10" s="43">
        <f>FARMASTOP!AH22</f>
        <v>68</v>
      </c>
      <c r="G10" s="43">
        <f>BOCAS!AH22</f>
        <v>716</v>
      </c>
      <c r="H10" s="43">
        <f>LAGUNETICA!AH22</f>
        <v>1582</v>
      </c>
      <c r="I10" s="43">
        <f>SANANTONIO!AH22</f>
        <v>0</v>
      </c>
      <c r="J10" s="43">
        <f t="shared" si="0"/>
        <v>14300</v>
      </c>
    </row>
    <row r="11" spans="1:10" x14ac:dyDescent="0.25">
      <c r="A11" s="48" t="s">
        <v>26</v>
      </c>
      <c r="B11" s="43">
        <f>AUTOMERCADO!AH23</f>
        <v>37132.829999999987</v>
      </c>
      <c r="C11" s="43">
        <f>MODELO!AH23</f>
        <v>16418.519999999997</v>
      </c>
      <c r="D11" s="43">
        <f>EXQUISITECES!AH23</f>
        <v>4869.2699999999995</v>
      </c>
      <c r="E11" s="43">
        <f>HOYADA!AH23</f>
        <v>4948.92</v>
      </c>
      <c r="F11" s="43">
        <f>FARMASTOP!AH23</f>
        <v>361.08</v>
      </c>
      <c r="G11" s="43">
        <f>BOCAS!AH23</f>
        <v>3801.96</v>
      </c>
      <c r="H11" s="43">
        <f>LAGUNETICA!AH23</f>
        <v>8400.4199999999983</v>
      </c>
      <c r="I11" s="43">
        <f>SANANTONIO!AH23</f>
        <v>0</v>
      </c>
      <c r="J11" s="43">
        <f t="shared" si="0"/>
        <v>75932.999999999985</v>
      </c>
    </row>
    <row r="12" spans="1:10" x14ac:dyDescent="0.25">
      <c r="A12" s="46" t="s">
        <v>28</v>
      </c>
      <c r="B12" s="43">
        <f>AUTOMERCADO!AH24</f>
        <v>9</v>
      </c>
      <c r="C12" s="43">
        <f>MODELO!AH24</f>
        <v>0</v>
      </c>
      <c r="D12" s="43">
        <f>EXQUISITECES!AH24</f>
        <v>0</v>
      </c>
      <c r="E12" s="43">
        <f>HOYADA!AH24</f>
        <v>1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10</v>
      </c>
    </row>
    <row r="13" spans="1:10" x14ac:dyDescent="0.25">
      <c r="A13" s="46" t="s">
        <v>31</v>
      </c>
      <c r="B13" s="43">
        <f>AUTOMERCADO!AH25</f>
        <v>50.399999999999991</v>
      </c>
      <c r="C13" s="43">
        <f>MODELO!AH25</f>
        <v>0</v>
      </c>
      <c r="D13" s="43">
        <f>EXQUISITECES!AH25</f>
        <v>0</v>
      </c>
      <c r="E13" s="43">
        <f>HOYADA!AH25</f>
        <v>5.6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55.999999999999993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9</v>
      </c>
      <c r="C18" s="43">
        <f>MODELO!AH30</f>
        <v>0</v>
      </c>
      <c r="D18" s="43">
        <f>EXQUISITECES!AH30</f>
        <v>0</v>
      </c>
      <c r="E18" s="43">
        <f>HOYADA!AH30</f>
        <v>1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10</v>
      </c>
    </row>
    <row r="19" spans="1:10" x14ac:dyDescent="0.25">
      <c r="A19" s="48" t="s">
        <v>33</v>
      </c>
      <c r="B19" s="43">
        <f>AUTOMERCADO!AH31</f>
        <v>50.399999999999991</v>
      </c>
      <c r="C19" s="43">
        <f>MODELO!AH31</f>
        <v>0</v>
      </c>
      <c r="D19" s="43">
        <f>EXQUISITECES!AH31</f>
        <v>0</v>
      </c>
      <c r="E19" s="43">
        <f>HOYADA!AH31</f>
        <v>5.6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55.999999999999993</v>
      </c>
    </row>
    <row r="20" spans="1:10" x14ac:dyDescent="0.25">
      <c r="A20" s="46" t="s">
        <v>34</v>
      </c>
      <c r="B20" s="43">
        <f>AUTOMERCADO!AH32</f>
        <v>369.84000000000003</v>
      </c>
      <c r="C20" s="43">
        <f>MODELO!AH32</f>
        <v>52.69</v>
      </c>
      <c r="D20" s="43">
        <f>EXQUISITECES!AH32</f>
        <v>44.08</v>
      </c>
      <c r="E20" s="43">
        <f>HOYADA!AH32</f>
        <v>46.3</v>
      </c>
      <c r="F20" s="43">
        <f>FARMASTOP!AH32</f>
        <v>0</v>
      </c>
      <c r="G20" s="43">
        <f>BOCAS!AH32</f>
        <v>19.23</v>
      </c>
      <c r="H20" s="43">
        <f>LAGUNETICA!AH32</f>
        <v>0</v>
      </c>
      <c r="I20" s="43">
        <f>SANANTONIO!AH32</f>
        <v>0</v>
      </c>
      <c r="J20" s="43">
        <f t="shared" si="0"/>
        <v>532.14</v>
      </c>
    </row>
    <row r="21" spans="1:10" x14ac:dyDescent="0.25">
      <c r="A21" s="46" t="s">
        <v>35</v>
      </c>
      <c r="B21" s="43">
        <f>AUTOMERCADO!AH33</f>
        <v>1963.8503999999998</v>
      </c>
      <c r="C21" s="43">
        <f>MODELO!AH33</f>
        <v>279.78389999999996</v>
      </c>
      <c r="D21" s="43">
        <f>EXQUISITECES!AH33</f>
        <v>234.06479999999996</v>
      </c>
      <c r="E21" s="43">
        <f>HOYADA!AH33</f>
        <v>245.85299999999998</v>
      </c>
      <c r="F21" s="43">
        <f>FARMASTOP!AH33</f>
        <v>0</v>
      </c>
      <c r="G21" s="43">
        <f>BOCAS!AH33</f>
        <v>102.1113</v>
      </c>
      <c r="H21" s="43">
        <f>LAGUNETICA!AH33</f>
        <v>0</v>
      </c>
      <c r="I21" s="43">
        <f>SANANTONIO!AH33</f>
        <v>0</v>
      </c>
      <c r="J21" s="43">
        <f t="shared" si="0"/>
        <v>2825.6633999999999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369.84000000000003</v>
      </c>
      <c r="C26" s="43">
        <f>MODELO!AH38</f>
        <v>52.69</v>
      </c>
      <c r="D26" s="43">
        <f>EXQUISITECES!AH38</f>
        <v>44.08</v>
      </c>
      <c r="E26" s="43">
        <f>HOYADA!AH38</f>
        <v>46.3</v>
      </c>
      <c r="F26" s="43">
        <f>FARMASTOP!AH38</f>
        <v>0</v>
      </c>
      <c r="G26" s="43">
        <f>BOCAS!AH38</f>
        <v>19.23</v>
      </c>
      <c r="H26" s="43">
        <f>LAGUNETICA!AH38</f>
        <v>0</v>
      </c>
      <c r="I26" s="43">
        <f>SANANTONIO!AH38</f>
        <v>0</v>
      </c>
      <c r="J26" s="43">
        <f t="shared" si="0"/>
        <v>532.14</v>
      </c>
    </row>
    <row r="27" spans="1:10" x14ac:dyDescent="0.25">
      <c r="A27" s="48" t="s">
        <v>42</v>
      </c>
      <c r="B27" s="43">
        <f>AUTOMERCADO!AH39</f>
        <v>1963.8503999999998</v>
      </c>
      <c r="C27" s="43">
        <f>MODELO!AH39</f>
        <v>279.78389999999996</v>
      </c>
      <c r="D27" s="43">
        <f>EXQUISITECES!AH39</f>
        <v>234.06479999999996</v>
      </c>
      <c r="E27" s="43">
        <f>HOYADA!AH39</f>
        <v>245.85299999999998</v>
      </c>
      <c r="F27" s="43">
        <f>FARMASTOP!AH39</f>
        <v>0</v>
      </c>
      <c r="G27" s="43">
        <f>BOCAS!AH39</f>
        <v>102.1113</v>
      </c>
      <c r="H27" s="43">
        <f>LAGUNETICA!AH39</f>
        <v>0</v>
      </c>
      <c r="I27" s="43">
        <f>SANANTONIO!AH39</f>
        <v>0</v>
      </c>
      <c r="J27" s="43">
        <f t="shared" si="0"/>
        <v>2825.6633999999999</v>
      </c>
    </row>
    <row r="28" spans="1:10" x14ac:dyDescent="0.25">
      <c r="A28" s="46" t="s">
        <v>43</v>
      </c>
      <c r="B28" s="43">
        <f>AUTOMERCADO!AH40</f>
        <v>864.57</v>
      </c>
      <c r="C28" s="43">
        <f>MODELO!AH40</f>
        <v>21.990000000000002</v>
      </c>
      <c r="D28" s="43">
        <f>EXQUISITECES!AH40</f>
        <v>0</v>
      </c>
      <c r="E28" s="43">
        <f>HOYADA!AH40</f>
        <v>6.24</v>
      </c>
      <c r="F28" s="43">
        <f>FARMASTOP!AH40</f>
        <v>13.24</v>
      </c>
      <c r="G28" s="43">
        <f>BOCAS!AH40</f>
        <v>3.54</v>
      </c>
      <c r="H28" s="43">
        <f>LAGUNETICA!AH40</f>
        <v>74.38</v>
      </c>
      <c r="I28" s="43">
        <f>SANANTONIO!AH40</f>
        <v>0</v>
      </c>
      <c r="J28" s="43">
        <f t="shared" si="0"/>
        <v>983.96</v>
      </c>
    </row>
    <row r="29" spans="1:10" x14ac:dyDescent="0.25">
      <c r="A29" s="46" t="s">
        <v>44</v>
      </c>
      <c r="B29" s="43">
        <f>AUTOMERCADO!AH41</f>
        <v>4590.8666999999987</v>
      </c>
      <c r="C29" s="43">
        <f>MODELO!AH41</f>
        <v>116.76689999999999</v>
      </c>
      <c r="D29" s="43">
        <f>EXQUISITECES!AH41</f>
        <v>0</v>
      </c>
      <c r="E29" s="43">
        <f>HOYADA!AH41</f>
        <v>33.134399999999999</v>
      </c>
      <c r="F29" s="43">
        <f>FARMASTOP!AH41</f>
        <v>70.304400000000001</v>
      </c>
      <c r="G29" s="43">
        <f>BOCAS!AH41</f>
        <v>18.7974</v>
      </c>
      <c r="H29" s="43">
        <f>LAGUNETICA!AH41</f>
        <v>394.95779999999996</v>
      </c>
      <c r="I29" s="43">
        <f>SANANTONIO!AH41</f>
        <v>0</v>
      </c>
      <c r="J29" s="43">
        <f t="shared" si="0"/>
        <v>5224.8275999999987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864.57</v>
      </c>
      <c r="C34" s="43">
        <f>MODELO!AH46</f>
        <v>21.990000000000002</v>
      </c>
      <c r="D34" s="43">
        <f>EXQUISITECES!AH46</f>
        <v>0</v>
      </c>
      <c r="E34" s="43">
        <f>HOYADA!AH46</f>
        <v>6.24</v>
      </c>
      <c r="F34" s="43">
        <f>FARMASTOP!AH46</f>
        <v>13.24</v>
      </c>
      <c r="G34" s="43">
        <f>BOCAS!AH46</f>
        <v>3.54</v>
      </c>
      <c r="H34" s="43">
        <f>LAGUNETICA!AH46</f>
        <v>74.38</v>
      </c>
      <c r="I34" s="43">
        <f>SANANTONIO!AH46</f>
        <v>0</v>
      </c>
      <c r="J34" s="43">
        <f t="shared" si="0"/>
        <v>983.96</v>
      </c>
    </row>
    <row r="35" spans="1:10" x14ac:dyDescent="0.25">
      <c r="A35" s="48" t="s">
        <v>48</v>
      </c>
      <c r="B35" s="43">
        <f>AUTOMERCADO!AH47</f>
        <v>4590.8666999999987</v>
      </c>
      <c r="C35" s="43">
        <f>MODELO!AH47</f>
        <v>116.76689999999999</v>
      </c>
      <c r="D35" s="43">
        <f>EXQUISITECES!AH47</f>
        <v>0</v>
      </c>
      <c r="E35" s="43">
        <f>HOYADA!AH47</f>
        <v>33.134399999999999</v>
      </c>
      <c r="F35" s="43">
        <f>FARMASTOP!AH47</f>
        <v>70.304400000000001</v>
      </c>
      <c r="G35" s="43">
        <f>BOCAS!AH47</f>
        <v>18.7974</v>
      </c>
      <c r="H35" s="43">
        <f>LAGUNETICA!AH47</f>
        <v>394.95779999999996</v>
      </c>
      <c r="I35" s="43">
        <f>SANANTONIO!AH47</f>
        <v>0</v>
      </c>
      <c r="J35" s="43">
        <f t="shared" si="0"/>
        <v>5224.8275999999987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37676.829999999994</v>
      </c>
      <c r="C37" s="43">
        <f>MODELO!AH49</f>
        <v>16519.62</v>
      </c>
      <c r="D37" s="43">
        <f>EXQUISITECES!AH49</f>
        <v>4152.6399999999994</v>
      </c>
      <c r="E37" s="43">
        <f>HOYADA!AH49</f>
        <v>7227.41</v>
      </c>
      <c r="F37" s="43">
        <f>FARMASTOP!AH49</f>
        <v>1250.8400000000001</v>
      </c>
      <c r="G37" s="43">
        <f>BOCAS!AH49</f>
        <v>1664.18</v>
      </c>
      <c r="H37" s="43">
        <f>LAGUNETICA!AH49</f>
        <v>3918.0200000000004</v>
      </c>
      <c r="I37" s="43">
        <f>SANANTONIO!AH49</f>
        <v>0</v>
      </c>
      <c r="J37" s="43">
        <f t="shared" si="0"/>
        <v>72409.539999999994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1409.5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4698.18</v>
      </c>
      <c r="I40" s="43">
        <f>SANANTONIO!AH52</f>
        <v>0</v>
      </c>
      <c r="J40" s="43">
        <f t="shared" si="0"/>
        <v>6107.68</v>
      </c>
    </row>
    <row r="41" spans="1:10" x14ac:dyDescent="0.25">
      <c r="A41" s="74" t="s">
        <v>18</v>
      </c>
      <c r="B41" s="43">
        <f>AUTOMERCADO!AH53</f>
        <v>1688.49</v>
      </c>
      <c r="C41" s="43">
        <f>MODELO!AH53</f>
        <v>1759.5100000000002</v>
      </c>
      <c r="D41" s="43">
        <f>EXQUISITECES!AH53</f>
        <v>558.01</v>
      </c>
      <c r="E41" s="43">
        <f>HOYADA!AH53</f>
        <v>849.95999999999992</v>
      </c>
      <c r="F41" s="43">
        <f>FARMASTOP!AH53</f>
        <v>30.86</v>
      </c>
      <c r="G41" s="43">
        <f>BOCAS!AH53</f>
        <v>135.29</v>
      </c>
      <c r="H41" s="43">
        <f>LAGUNETICA!AH53</f>
        <v>1136.1100000000001</v>
      </c>
      <c r="I41" s="43">
        <f>SANANTONIO!AH53</f>
        <v>0</v>
      </c>
      <c r="J41" s="43">
        <f t="shared" si="0"/>
        <v>6158.23</v>
      </c>
    </row>
    <row r="42" spans="1:10" x14ac:dyDescent="0.25">
      <c r="A42" s="74" t="s">
        <v>114</v>
      </c>
      <c r="B42" s="43">
        <f>AUTOMERCADO!AH54</f>
        <v>269.39999999999998</v>
      </c>
      <c r="C42" s="43">
        <f>MODELO!AH54</f>
        <v>87.190000000000012</v>
      </c>
      <c r="D42" s="43">
        <f>EXQUISITECES!AH54</f>
        <v>0</v>
      </c>
      <c r="E42" s="43">
        <f>HOYADA!AH54</f>
        <v>48.66</v>
      </c>
      <c r="F42" s="43">
        <f>FARMASTOP!AH54</f>
        <v>30.44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435.69</v>
      </c>
    </row>
    <row r="43" spans="1:10" x14ac:dyDescent="0.25">
      <c r="A43" s="74" t="s">
        <v>52</v>
      </c>
      <c r="B43" s="43">
        <f>AUTOMERCADO!AH55</f>
        <v>4224.0700000000006</v>
      </c>
      <c r="C43" s="43">
        <f>MODELO!AH55</f>
        <v>586.56999999999994</v>
      </c>
      <c r="D43" s="43">
        <f>EXQUISITECES!AH55</f>
        <v>403.81</v>
      </c>
      <c r="E43" s="43">
        <f>HOYADA!AH55</f>
        <v>0</v>
      </c>
      <c r="F43" s="43">
        <f>FARMASTOP!AH55</f>
        <v>95.34</v>
      </c>
      <c r="G43" s="43">
        <f>BOCAS!AH55</f>
        <v>42.48</v>
      </c>
      <c r="H43" s="43">
        <f>LAGUNETICA!AH55</f>
        <v>378.72</v>
      </c>
      <c r="I43" s="43">
        <f>SANANTONIO!AH55</f>
        <v>0</v>
      </c>
      <c r="J43" s="43">
        <f t="shared" si="0"/>
        <v>5730.9900000000007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50.67</v>
      </c>
      <c r="I47" s="43">
        <f>SANANTONIO!AH59</f>
        <v>0</v>
      </c>
      <c r="J47" s="43">
        <f t="shared" si="0"/>
        <v>50.67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196.33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196.33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88865.537100000001</v>
      </c>
      <c r="C52" s="75">
        <f>MODELO!AH64</f>
        <v>38241.660799999998</v>
      </c>
      <c r="D52" s="75">
        <f>EXQUISITECES!AH64</f>
        <v>10780.794799999998</v>
      </c>
      <c r="E52" s="75">
        <f>HOYADA!AH64</f>
        <v>14763.037400000001</v>
      </c>
      <c r="F52" s="75">
        <f>FARMASTOP!AH64</f>
        <v>2083.1943999999999</v>
      </c>
      <c r="G52" s="75">
        <f>BOCAS!AH64</f>
        <v>5764.8186999999998</v>
      </c>
      <c r="H52" s="75">
        <f>LAGUNETICA!AH64</f>
        <v>20169.077799999999</v>
      </c>
      <c r="I52" s="75">
        <f>SANANTONIO!AH64</f>
        <v>0</v>
      </c>
      <c r="J52" s="75">
        <f t="shared" si="0"/>
        <v>180668.12100000001</v>
      </c>
    </row>
    <row r="53" spans="1:10" x14ac:dyDescent="0.25">
      <c r="A53" s="56" t="s">
        <v>3</v>
      </c>
      <c r="B53" s="43">
        <f>B2</f>
        <v>88473.799999999988</v>
      </c>
      <c r="C53" s="43">
        <f t="shared" ref="C53:I53" si="1">C2</f>
        <v>38149.719999999994</v>
      </c>
      <c r="D53" s="43">
        <f t="shared" si="1"/>
        <v>10785.35</v>
      </c>
      <c r="E53" s="43">
        <f t="shared" si="1"/>
        <v>14741.29</v>
      </c>
      <c r="F53" s="43">
        <f t="shared" si="1"/>
        <v>2066.35</v>
      </c>
      <c r="G53" s="43">
        <f t="shared" si="1"/>
        <v>5572.2199999999993</v>
      </c>
      <c r="H53" s="43">
        <f t="shared" si="1"/>
        <v>20147.86</v>
      </c>
      <c r="I53" s="43">
        <f t="shared" si="1"/>
        <v>0</v>
      </c>
      <c r="J53" s="43">
        <f>J2</f>
        <v>179936.59000000003</v>
      </c>
    </row>
    <row r="54" spans="1:10" x14ac:dyDescent="0.25">
      <c r="A54" s="58" t="s">
        <v>95</v>
      </c>
      <c r="B54" s="43">
        <f>+B52-B53</f>
        <v>391.73710000001302</v>
      </c>
      <c r="C54" s="43">
        <f t="shared" ref="C54:I54" si="2">+C52-C53</f>
        <v>91.940800000003946</v>
      </c>
      <c r="D54" s="43">
        <f t="shared" si="2"/>
        <v>-4.5552000000025146</v>
      </c>
      <c r="E54" s="43">
        <f t="shared" si="2"/>
        <v>21.747400000000198</v>
      </c>
      <c r="F54" s="43">
        <f t="shared" si="2"/>
        <v>16.844399999999951</v>
      </c>
      <c r="G54" s="43">
        <f t="shared" si="2"/>
        <v>192.59870000000046</v>
      </c>
      <c r="H54" s="43">
        <f t="shared" si="2"/>
        <v>21.217799999998533</v>
      </c>
      <c r="I54" s="43">
        <f t="shared" si="2"/>
        <v>0</v>
      </c>
      <c r="J54" s="43">
        <f>+J52-J53</f>
        <v>731.53099999998813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M50" activePane="bottomRight" state="frozen"/>
      <selection pane="topRight" activeCell="B1" sqref="B1"/>
      <selection pane="bottomLeft" activeCell="A5" sqref="A5"/>
      <selection pane="bottomRight" activeCell="B71" sqref="B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107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44723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>
        <v>5.6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63</v>
      </c>
      <c r="I11" s="5" t="s">
        <v>65</v>
      </c>
      <c r="J11" s="5" t="s">
        <v>54</v>
      </c>
      <c r="K11" s="5" t="s">
        <v>56</v>
      </c>
      <c r="L11" s="5" t="s">
        <v>58</v>
      </c>
      <c r="M11" s="5" t="s">
        <v>60</v>
      </c>
      <c r="N11" s="5" t="s">
        <v>62</v>
      </c>
      <c r="O11" s="5" t="s">
        <v>64</v>
      </c>
      <c r="P11" s="5" t="s">
        <v>66</v>
      </c>
      <c r="Q11" s="5" t="s">
        <v>68</v>
      </c>
      <c r="R11" s="5" t="s">
        <v>70</v>
      </c>
      <c r="S11" s="5" t="s">
        <v>72</v>
      </c>
      <c r="T11" s="5" t="s">
        <v>76</v>
      </c>
      <c r="U11" s="5" t="s">
        <v>80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6624.11</v>
      </c>
      <c r="C12" s="26">
        <v>5302.04</v>
      </c>
      <c r="D12" s="26">
        <v>6606.81</v>
      </c>
      <c r="E12" s="26">
        <v>7021.64</v>
      </c>
      <c r="F12" s="26">
        <v>8416.42</v>
      </c>
      <c r="G12" s="26">
        <v>3321.91</v>
      </c>
      <c r="H12" s="26">
        <v>1873.92</v>
      </c>
      <c r="I12" s="26">
        <v>943.17</v>
      </c>
      <c r="J12" s="26">
        <v>5780.05</v>
      </c>
      <c r="K12" s="26">
        <v>3683.1</v>
      </c>
      <c r="L12" s="26">
        <v>4039.35</v>
      </c>
      <c r="M12" s="26">
        <v>7111.9</v>
      </c>
      <c r="N12" s="26">
        <v>7374.07</v>
      </c>
      <c r="O12" s="26">
        <v>7318.82</v>
      </c>
      <c r="P12" s="26">
        <v>3260.22</v>
      </c>
      <c r="Q12" s="26">
        <v>4338.93</v>
      </c>
      <c r="R12" s="26">
        <v>2578.0300000000002</v>
      </c>
      <c r="S12" s="26">
        <v>1310.77</v>
      </c>
      <c r="T12" s="26">
        <v>276.12</v>
      </c>
      <c r="U12" s="26">
        <v>1292.42</v>
      </c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88473.799999999988</v>
      </c>
      <c r="AI12" s="26">
        <v>87228.55</v>
      </c>
      <c r="AJ12" s="69">
        <f>+AI12-AH12</f>
        <v>-1245.2499999999854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164</v>
      </c>
      <c r="D15" s="23">
        <v>1.5</v>
      </c>
      <c r="E15" s="23">
        <v>31.5</v>
      </c>
      <c r="F15" s="23"/>
      <c r="G15" s="23">
        <v>2.5</v>
      </c>
      <c r="H15" s="23"/>
      <c r="I15" s="23">
        <v>187.5</v>
      </c>
      <c r="J15" s="23">
        <v>68</v>
      </c>
      <c r="K15" s="23">
        <v>74</v>
      </c>
      <c r="L15" s="23"/>
      <c r="M15" s="23">
        <v>28.1</v>
      </c>
      <c r="N15" s="23"/>
      <c r="O15" s="23">
        <v>28.5</v>
      </c>
      <c r="P15" s="23">
        <v>169.5</v>
      </c>
      <c r="Q15" s="23">
        <v>136.69999999999999</v>
      </c>
      <c r="R15" s="23">
        <v>86.5</v>
      </c>
      <c r="S15" s="23">
        <v>110.5</v>
      </c>
      <c r="T15" s="23">
        <v>39.5</v>
      </c>
      <c r="U15" s="23">
        <v>140.5</v>
      </c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1268.8</v>
      </c>
    </row>
    <row r="16" spans="1:36" s="32" customFormat="1" x14ac:dyDescent="0.25">
      <c r="A16" s="30" t="s">
        <v>20</v>
      </c>
      <c r="B16" s="31">
        <v>583</v>
      </c>
      <c r="C16" s="31">
        <v>644</v>
      </c>
      <c r="D16" s="31">
        <v>593</v>
      </c>
      <c r="E16" s="31">
        <v>648</v>
      </c>
      <c r="F16" s="31">
        <v>527</v>
      </c>
      <c r="G16" s="31">
        <v>81</v>
      </c>
      <c r="H16" s="31">
        <v>281</v>
      </c>
      <c r="I16" s="31"/>
      <c r="J16" s="31">
        <v>585</v>
      </c>
      <c r="K16" s="31">
        <v>217</v>
      </c>
      <c r="L16" s="31">
        <v>468</v>
      </c>
      <c r="M16" s="31">
        <v>880</v>
      </c>
      <c r="N16" s="31">
        <v>675</v>
      </c>
      <c r="O16" s="31">
        <v>748</v>
      </c>
      <c r="P16" s="31"/>
      <c r="Q16" s="31"/>
      <c r="R16" s="31"/>
      <c r="S16" s="31"/>
      <c r="T16" s="31"/>
      <c r="U16" s="31">
        <v>63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6993</v>
      </c>
      <c r="AJ16" s="70"/>
    </row>
    <row r="17" spans="1:36" s="47" customFormat="1" x14ac:dyDescent="0.25">
      <c r="A17" s="46" t="s">
        <v>27</v>
      </c>
      <c r="B17" s="22">
        <f>B16*$B$8</f>
        <v>3095.7299999999996</v>
      </c>
      <c r="C17" s="22">
        <f>C16*$B$8</f>
        <v>3419.64</v>
      </c>
      <c r="D17" s="22">
        <f t="shared" ref="D17:L17" si="2">D16*$B$8</f>
        <v>3148.83</v>
      </c>
      <c r="E17" s="22">
        <f t="shared" si="2"/>
        <v>3440.8799999999997</v>
      </c>
      <c r="F17" s="22">
        <f t="shared" si="2"/>
        <v>2798.37</v>
      </c>
      <c r="G17" s="22">
        <f t="shared" si="2"/>
        <v>430.10999999999996</v>
      </c>
      <c r="H17" s="22">
        <f t="shared" si="2"/>
        <v>1492.11</v>
      </c>
      <c r="I17" s="22">
        <f t="shared" si="2"/>
        <v>0</v>
      </c>
      <c r="J17" s="22">
        <f t="shared" si="2"/>
        <v>3106.35</v>
      </c>
      <c r="K17" s="22">
        <f t="shared" si="2"/>
        <v>1152.27</v>
      </c>
      <c r="L17" s="22">
        <f t="shared" si="2"/>
        <v>2485.08</v>
      </c>
      <c r="M17" s="22">
        <f t="shared" ref="M17:R17" si="3">M16*$B$8</f>
        <v>4672.7999999999993</v>
      </c>
      <c r="N17" s="22">
        <f t="shared" si="3"/>
        <v>3584.2499999999995</v>
      </c>
      <c r="O17" s="22">
        <f t="shared" si="3"/>
        <v>3971.8799999999997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334.53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37132.829999999987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583</v>
      </c>
      <c r="C22" s="20">
        <f t="shared" ref="C22:L22" si="11">+C16+C18+C20</f>
        <v>644</v>
      </c>
      <c r="D22" s="20">
        <f t="shared" si="11"/>
        <v>593</v>
      </c>
      <c r="E22" s="20">
        <f t="shared" si="11"/>
        <v>648</v>
      </c>
      <c r="F22" s="20">
        <f t="shared" si="11"/>
        <v>527</v>
      </c>
      <c r="G22" s="20">
        <f t="shared" si="11"/>
        <v>81</v>
      </c>
      <c r="H22" s="20">
        <f t="shared" si="11"/>
        <v>281</v>
      </c>
      <c r="I22" s="20">
        <f t="shared" si="11"/>
        <v>0</v>
      </c>
      <c r="J22" s="20">
        <f t="shared" si="11"/>
        <v>585</v>
      </c>
      <c r="K22" s="20">
        <f t="shared" si="11"/>
        <v>217</v>
      </c>
      <c r="L22" s="20">
        <f t="shared" si="11"/>
        <v>468</v>
      </c>
      <c r="M22" s="20">
        <f t="shared" ref="M22:S22" si="12">+M16+M18+M20</f>
        <v>880</v>
      </c>
      <c r="N22" s="20">
        <f t="shared" si="12"/>
        <v>675</v>
      </c>
      <c r="O22" s="20">
        <f t="shared" si="12"/>
        <v>748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63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6993</v>
      </c>
    </row>
    <row r="23" spans="1:36" s="47" customFormat="1" x14ac:dyDescent="0.25">
      <c r="A23" s="48" t="s">
        <v>26</v>
      </c>
      <c r="B23" s="19">
        <f>+B17+B19+B21</f>
        <v>3095.7299999999996</v>
      </c>
      <c r="C23" s="19">
        <f t="shared" ref="C23:L23" si="14">+C17+C19+C21</f>
        <v>3419.64</v>
      </c>
      <c r="D23" s="19">
        <f t="shared" si="14"/>
        <v>3148.83</v>
      </c>
      <c r="E23" s="19">
        <f t="shared" si="14"/>
        <v>3440.8799999999997</v>
      </c>
      <c r="F23" s="19">
        <f t="shared" si="14"/>
        <v>2798.37</v>
      </c>
      <c r="G23" s="19">
        <f t="shared" si="14"/>
        <v>430.10999999999996</v>
      </c>
      <c r="H23" s="19">
        <f t="shared" si="14"/>
        <v>1492.11</v>
      </c>
      <c r="I23" s="19">
        <f t="shared" si="14"/>
        <v>0</v>
      </c>
      <c r="J23" s="19">
        <f t="shared" si="14"/>
        <v>3106.35</v>
      </c>
      <c r="K23" s="19">
        <f t="shared" si="14"/>
        <v>1152.27</v>
      </c>
      <c r="L23" s="19">
        <f t="shared" si="14"/>
        <v>2485.08</v>
      </c>
      <c r="M23" s="19">
        <f t="shared" ref="M23:S23" si="15">+M17+M19+M21</f>
        <v>4672.7999999999993</v>
      </c>
      <c r="N23" s="19">
        <f t="shared" si="15"/>
        <v>3584.2499999999995</v>
      </c>
      <c r="O23" s="19">
        <f t="shared" si="15"/>
        <v>3971.8799999999997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334.53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37132.829999999987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>
        <v>6</v>
      </c>
      <c r="N24" s="34"/>
      <c r="O24" s="34"/>
      <c r="P24" s="34"/>
      <c r="Q24" s="34"/>
      <c r="R24" s="34"/>
      <c r="S24" s="34"/>
      <c r="T24" s="34"/>
      <c r="U24" s="34">
        <v>3</v>
      </c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9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33.599999999999994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16.799999999999997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50.399999999999991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6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3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9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33.599999999999994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16.799999999999997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50.399999999999991</v>
      </c>
    </row>
    <row r="32" spans="1:36" x14ac:dyDescent="0.25">
      <c r="A32" s="13" t="s">
        <v>34</v>
      </c>
      <c r="B32" s="36">
        <v>50</v>
      </c>
      <c r="C32" s="36"/>
      <c r="D32" s="36">
        <v>48.46</v>
      </c>
      <c r="E32" s="36">
        <v>96.58</v>
      </c>
      <c r="F32" s="36"/>
      <c r="G32" s="36"/>
      <c r="H32" s="36">
        <v>44.3</v>
      </c>
      <c r="I32" s="36"/>
      <c r="J32" s="36"/>
      <c r="K32" s="36">
        <v>63.37</v>
      </c>
      <c r="L32" s="36">
        <v>50</v>
      </c>
      <c r="M32" s="37"/>
      <c r="N32" s="37">
        <v>17.13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369.84000000000003</v>
      </c>
    </row>
    <row r="33" spans="1:34" s="47" customFormat="1" x14ac:dyDescent="0.25">
      <c r="A33" s="46" t="s">
        <v>35</v>
      </c>
      <c r="B33" s="22">
        <f>B32*$B$8</f>
        <v>265.5</v>
      </c>
      <c r="C33" s="22">
        <f t="shared" ref="C33:L33" si="30">C32*$B$8</f>
        <v>0</v>
      </c>
      <c r="D33" s="22">
        <f t="shared" si="30"/>
        <v>257.32259999999997</v>
      </c>
      <c r="E33" s="22">
        <f t="shared" si="30"/>
        <v>512.83979999999997</v>
      </c>
      <c r="F33" s="22">
        <f t="shared" si="30"/>
        <v>0</v>
      </c>
      <c r="G33" s="22">
        <f t="shared" si="30"/>
        <v>0</v>
      </c>
      <c r="H33" s="22">
        <f t="shared" si="30"/>
        <v>235.23299999999998</v>
      </c>
      <c r="I33" s="22">
        <f t="shared" si="30"/>
        <v>0</v>
      </c>
      <c r="J33" s="22">
        <f t="shared" si="30"/>
        <v>0</v>
      </c>
      <c r="K33" s="22">
        <f t="shared" si="30"/>
        <v>336.49469999999997</v>
      </c>
      <c r="L33" s="22">
        <f t="shared" si="30"/>
        <v>265.5</v>
      </c>
      <c r="M33" s="22">
        <f t="shared" ref="M33:R33" si="31">M32*$B$8</f>
        <v>0</v>
      </c>
      <c r="N33" s="22">
        <f t="shared" si="31"/>
        <v>90.960299999999989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1963.8503999999998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50</v>
      </c>
      <c r="C38" s="20">
        <f t="shared" ref="C38:L38" si="39">+C32+C34+C36</f>
        <v>0</v>
      </c>
      <c r="D38" s="20">
        <f t="shared" si="39"/>
        <v>48.46</v>
      </c>
      <c r="E38" s="20">
        <f t="shared" si="39"/>
        <v>96.58</v>
      </c>
      <c r="F38" s="20">
        <f t="shared" si="39"/>
        <v>0</v>
      </c>
      <c r="G38" s="20">
        <f t="shared" si="39"/>
        <v>0</v>
      </c>
      <c r="H38" s="20">
        <f t="shared" si="39"/>
        <v>44.3</v>
      </c>
      <c r="I38" s="20">
        <f t="shared" si="39"/>
        <v>0</v>
      </c>
      <c r="J38" s="20">
        <f t="shared" si="39"/>
        <v>0</v>
      </c>
      <c r="K38" s="20">
        <f t="shared" si="39"/>
        <v>63.37</v>
      </c>
      <c r="L38" s="20">
        <f t="shared" si="39"/>
        <v>50</v>
      </c>
      <c r="M38" s="20">
        <f t="shared" ref="M38:S38" si="40">+M32+M34+M36</f>
        <v>0</v>
      </c>
      <c r="N38" s="20">
        <f t="shared" si="40"/>
        <v>17.13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369.84000000000003</v>
      </c>
    </row>
    <row r="39" spans="1:34" s="47" customFormat="1" x14ac:dyDescent="0.25">
      <c r="A39" s="48" t="s">
        <v>42</v>
      </c>
      <c r="B39" s="19">
        <f>+B33+B35+B37</f>
        <v>265.5</v>
      </c>
      <c r="C39" s="19">
        <f t="shared" ref="C39:L39" si="42">+C33+C35+C37</f>
        <v>0</v>
      </c>
      <c r="D39" s="19">
        <f t="shared" si="42"/>
        <v>257.32259999999997</v>
      </c>
      <c r="E39" s="19">
        <f t="shared" si="42"/>
        <v>512.83979999999997</v>
      </c>
      <c r="F39" s="19">
        <f t="shared" si="42"/>
        <v>0</v>
      </c>
      <c r="G39" s="19">
        <f t="shared" si="42"/>
        <v>0</v>
      </c>
      <c r="H39" s="19">
        <f t="shared" si="42"/>
        <v>235.23299999999998</v>
      </c>
      <c r="I39" s="19">
        <f t="shared" si="42"/>
        <v>0</v>
      </c>
      <c r="J39" s="19">
        <f t="shared" si="42"/>
        <v>0</v>
      </c>
      <c r="K39" s="19">
        <f t="shared" si="42"/>
        <v>336.49469999999997</v>
      </c>
      <c r="L39" s="19">
        <f t="shared" si="42"/>
        <v>265.5</v>
      </c>
      <c r="M39" s="19">
        <f t="shared" ref="M39:S39" si="43">+M33+M35+M37</f>
        <v>0</v>
      </c>
      <c r="N39" s="19">
        <f t="shared" si="43"/>
        <v>90.960299999999989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1963.8503999999998</v>
      </c>
    </row>
    <row r="40" spans="1:34" x14ac:dyDescent="0.25">
      <c r="A40" s="13" t="s">
        <v>43</v>
      </c>
      <c r="B40" s="36">
        <v>42.3</v>
      </c>
      <c r="C40" s="36">
        <v>42.4</v>
      </c>
      <c r="D40" s="36">
        <v>60.32</v>
      </c>
      <c r="E40" s="36"/>
      <c r="F40" s="36">
        <v>154.86000000000001</v>
      </c>
      <c r="G40" s="36"/>
      <c r="H40" s="36">
        <v>23.06</v>
      </c>
      <c r="I40" s="36"/>
      <c r="J40" s="36"/>
      <c r="K40" s="36">
        <v>245.22</v>
      </c>
      <c r="L40" s="36"/>
      <c r="M40" s="36"/>
      <c r="N40" s="36">
        <v>220.59</v>
      </c>
      <c r="O40" s="36">
        <v>66.84</v>
      </c>
      <c r="P40" s="36"/>
      <c r="Q40" s="36"/>
      <c r="R40" s="36"/>
      <c r="S40" s="36"/>
      <c r="T40" s="36"/>
      <c r="U40" s="36">
        <v>8.98</v>
      </c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864.57</v>
      </c>
    </row>
    <row r="41" spans="1:34" s="47" customFormat="1" x14ac:dyDescent="0.25">
      <c r="A41" s="46" t="s">
        <v>44</v>
      </c>
      <c r="B41" s="22">
        <f>B40*$B$8</f>
        <v>224.61299999999997</v>
      </c>
      <c r="C41" s="22">
        <f t="shared" ref="C41:L41" si="45">C40*$B$8</f>
        <v>225.14399999999998</v>
      </c>
      <c r="D41" s="22">
        <f t="shared" si="45"/>
        <v>320.29919999999998</v>
      </c>
      <c r="E41" s="22">
        <f t="shared" si="45"/>
        <v>0</v>
      </c>
      <c r="F41" s="22">
        <f t="shared" si="45"/>
        <v>822.3066</v>
      </c>
      <c r="G41" s="22">
        <f t="shared" si="45"/>
        <v>0</v>
      </c>
      <c r="H41" s="22">
        <f t="shared" si="45"/>
        <v>122.44859999999998</v>
      </c>
      <c r="I41" s="22">
        <f t="shared" si="45"/>
        <v>0</v>
      </c>
      <c r="J41" s="22">
        <f t="shared" si="45"/>
        <v>0</v>
      </c>
      <c r="K41" s="22">
        <f t="shared" si="45"/>
        <v>1302.1181999999999</v>
      </c>
      <c r="L41" s="22">
        <f t="shared" si="45"/>
        <v>0</v>
      </c>
      <c r="M41" s="22">
        <f t="shared" ref="M41:R41" si="46">M40*$B$8</f>
        <v>0</v>
      </c>
      <c r="N41" s="22">
        <f t="shared" si="46"/>
        <v>1171.3328999999999</v>
      </c>
      <c r="O41" s="22">
        <f t="shared" si="46"/>
        <v>354.92039999999997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47.683799999999998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4590.8666999999987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42.3</v>
      </c>
      <c r="C46" s="20">
        <f t="shared" ref="C46:L46" si="54">+C40+C42+C44</f>
        <v>42.4</v>
      </c>
      <c r="D46" s="20">
        <f t="shared" si="54"/>
        <v>60.32</v>
      </c>
      <c r="E46" s="20">
        <f t="shared" si="54"/>
        <v>0</v>
      </c>
      <c r="F46" s="20">
        <f t="shared" si="54"/>
        <v>154.86000000000001</v>
      </c>
      <c r="G46" s="20">
        <f t="shared" si="54"/>
        <v>0</v>
      </c>
      <c r="H46" s="20">
        <f t="shared" si="54"/>
        <v>23.06</v>
      </c>
      <c r="I46" s="20">
        <f t="shared" si="54"/>
        <v>0</v>
      </c>
      <c r="J46" s="20">
        <f t="shared" si="54"/>
        <v>0</v>
      </c>
      <c r="K46" s="20">
        <f t="shared" si="54"/>
        <v>245.22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220.59</v>
      </c>
      <c r="O46" s="20">
        <f t="shared" si="55"/>
        <v>66.84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8.98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864.57</v>
      </c>
    </row>
    <row r="47" spans="1:34" s="47" customFormat="1" x14ac:dyDescent="0.25">
      <c r="A47" s="48" t="s">
        <v>48</v>
      </c>
      <c r="B47" s="19">
        <f>+B41+B43+B45</f>
        <v>224.61299999999997</v>
      </c>
      <c r="C47" s="19">
        <f t="shared" ref="C47:L47" si="57">+C41+C43+C45</f>
        <v>225.14399999999998</v>
      </c>
      <c r="D47" s="19">
        <f t="shared" si="57"/>
        <v>320.29919999999998</v>
      </c>
      <c r="E47" s="19">
        <f t="shared" si="57"/>
        <v>0</v>
      </c>
      <c r="F47" s="19">
        <f t="shared" si="57"/>
        <v>822.3066</v>
      </c>
      <c r="G47" s="19">
        <f t="shared" si="57"/>
        <v>0</v>
      </c>
      <c r="H47" s="19">
        <f t="shared" si="57"/>
        <v>122.44859999999998</v>
      </c>
      <c r="I47" s="19">
        <f t="shared" si="57"/>
        <v>0</v>
      </c>
      <c r="J47" s="19">
        <f t="shared" si="57"/>
        <v>0</v>
      </c>
      <c r="K47" s="19">
        <f t="shared" si="57"/>
        <v>1302.1181999999999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1171.3328999999999</v>
      </c>
      <c r="O47" s="19">
        <f t="shared" si="58"/>
        <v>354.92039999999997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47.683799999999998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4590.8666999999987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2923.67</v>
      </c>
      <c r="C49" s="44">
        <v>1231.1400000000001</v>
      </c>
      <c r="D49" s="44">
        <v>2332.9299999999998</v>
      </c>
      <c r="E49" s="44">
        <v>2404.34</v>
      </c>
      <c r="F49" s="44">
        <v>2802.39</v>
      </c>
      <c r="G49" s="44">
        <v>2890.38</v>
      </c>
      <c r="H49" s="44">
        <v>68.59</v>
      </c>
      <c r="I49" s="44">
        <v>755.8</v>
      </c>
      <c r="J49" s="44">
        <v>2278.8200000000002</v>
      </c>
      <c r="K49" s="44">
        <v>486.12</v>
      </c>
      <c r="L49" s="44">
        <v>987.76</v>
      </c>
      <c r="M49" s="45">
        <v>2100.54</v>
      </c>
      <c r="N49" s="45">
        <v>2370.86</v>
      </c>
      <c r="O49" s="45">
        <v>2891.45</v>
      </c>
      <c r="P49" s="45">
        <v>2865.36</v>
      </c>
      <c r="Q49" s="45">
        <v>4000.9</v>
      </c>
      <c r="R49" s="45">
        <v>2492.9299999999998</v>
      </c>
      <c r="S49" s="45">
        <v>881.54</v>
      </c>
      <c r="T49" s="45">
        <v>231.93</v>
      </c>
      <c r="U49" s="45">
        <v>679.38</v>
      </c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37676.829999999994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32.619999999999997</v>
      </c>
      <c r="C53" s="44">
        <v>213.13</v>
      </c>
      <c r="D53" s="44">
        <v>370.68</v>
      </c>
      <c r="E53" s="44">
        <v>169.16</v>
      </c>
      <c r="F53" s="44"/>
      <c r="G53" s="44"/>
      <c r="H53" s="44"/>
      <c r="I53" s="44"/>
      <c r="J53" s="44">
        <v>242.14</v>
      </c>
      <c r="K53" s="44">
        <v>267.14999999999998</v>
      </c>
      <c r="L53" s="44">
        <v>59.04</v>
      </c>
      <c r="M53" s="45">
        <v>281</v>
      </c>
      <c r="N53" s="45"/>
      <c r="O53" s="45"/>
      <c r="P53" s="45"/>
      <c r="Q53" s="45"/>
      <c r="R53" s="45"/>
      <c r="S53" s="45"/>
      <c r="T53" s="45"/>
      <c r="U53" s="45">
        <v>53.57</v>
      </c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1688.49</v>
      </c>
    </row>
    <row r="54" spans="1:34" x14ac:dyDescent="0.25">
      <c r="A54" s="17" t="s">
        <v>114</v>
      </c>
      <c r="B54" s="44">
        <v>9.82</v>
      </c>
      <c r="C54" s="44"/>
      <c r="D54" s="44">
        <v>88.83</v>
      </c>
      <c r="E54" s="44"/>
      <c r="F54" s="44">
        <v>105.5</v>
      </c>
      <c r="G54" s="44"/>
      <c r="H54" s="44"/>
      <c r="I54" s="44"/>
      <c r="J54" s="44"/>
      <c r="K54" s="44">
        <v>65.25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269.39999999999998</v>
      </c>
    </row>
    <row r="55" spans="1:34" x14ac:dyDescent="0.25">
      <c r="A55" s="17" t="s">
        <v>52</v>
      </c>
      <c r="B55" s="44">
        <v>114.43</v>
      </c>
      <c r="C55" s="44">
        <v>54.41</v>
      </c>
      <c r="D55" s="44">
        <v>90.39</v>
      </c>
      <c r="E55" s="44">
        <v>466.79</v>
      </c>
      <c r="F55" s="44">
        <v>1988.63</v>
      </c>
      <c r="G55" s="44"/>
      <c r="H55" s="44">
        <v>2.88</v>
      </c>
      <c r="I55" s="44"/>
      <c r="J55" s="44">
        <v>79.13</v>
      </c>
      <c r="K55" s="44"/>
      <c r="L55" s="44">
        <v>272.17</v>
      </c>
      <c r="M55" s="45"/>
      <c r="N55" s="45">
        <v>323.11</v>
      </c>
      <c r="O55" s="45">
        <v>73.42</v>
      </c>
      <c r="P55" s="45">
        <v>218.83</v>
      </c>
      <c r="Q55" s="45">
        <v>201.66</v>
      </c>
      <c r="R55" s="45"/>
      <c r="S55" s="45">
        <v>319.01</v>
      </c>
      <c r="T55" s="45"/>
      <c r="U55" s="45">
        <v>19.21</v>
      </c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4224.0700000000006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6666.3829999999989</v>
      </c>
      <c r="C64" s="53">
        <f t="shared" ref="C64:AG64" si="61">+C15+C23+C31+C39+C47+C48+C49+C50+C51+C52+C53+C54+C55+C56+C57+C58+C59+C60+C61+C62+C63</f>
        <v>5307.4639999999999</v>
      </c>
      <c r="D64" s="53">
        <f t="shared" si="61"/>
        <v>6610.7817999999997</v>
      </c>
      <c r="E64" s="53">
        <f t="shared" si="61"/>
        <v>7025.5097999999998</v>
      </c>
      <c r="F64" s="53">
        <f t="shared" si="61"/>
        <v>8517.1965999999993</v>
      </c>
      <c r="G64" s="53">
        <f t="shared" si="61"/>
        <v>3322.9900000000002</v>
      </c>
      <c r="H64" s="53">
        <f t="shared" si="61"/>
        <v>1921.2615999999998</v>
      </c>
      <c r="I64" s="53">
        <f t="shared" si="61"/>
        <v>943.3</v>
      </c>
      <c r="J64" s="53">
        <f t="shared" si="61"/>
        <v>5774.4400000000005</v>
      </c>
      <c r="K64" s="53">
        <f t="shared" si="61"/>
        <v>3683.4028999999996</v>
      </c>
      <c r="L64" s="53">
        <f t="shared" si="61"/>
        <v>4069.55</v>
      </c>
      <c r="M64" s="53">
        <f t="shared" si="61"/>
        <v>7116.04</v>
      </c>
      <c r="N64" s="53">
        <f t="shared" si="61"/>
        <v>7540.5132000000003</v>
      </c>
      <c r="O64" s="53">
        <f t="shared" si="61"/>
        <v>7320.1704</v>
      </c>
      <c r="P64" s="53">
        <f t="shared" si="61"/>
        <v>3253.69</v>
      </c>
      <c r="Q64" s="53">
        <f t="shared" si="61"/>
        <v>4339.26</v>
      </c>
      <c r="R64" s="53">
        <f t="shared" si="61"/>
        <v>2579.4299999999998</v>
      </c>
      <c r="S64" s="53">
        <f t="shared" si="61"/>
        <v>1311.05</v>
      </c>
      <c r="T64" s="53">
        <f t="shared" si="61"/>
        <v>271.43</v>
      </c>
      <c r="U64" s="53">
        <f t="shared" si="61"/>
        <v>1291.6737999999998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88865.537100000001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6 D</v>
      </c>
      <c r="I66" s="55" t="str">
        <f t="shared" si="62"/>
        <v>CAJA 7 D</v>
      </c>
      <c r="J66" s="55" t="str">
        <f t="shared" si="62"/>
        <v>CAJA 1 N</v>
      </c>
      <c r="K66" s="55" t="str">
        <f t="shared" si="62"/>
        <v>CAJA 2 N</v>
      </c>
      <c r="L66" s="55" t="str">
        <f t="shared" si="62"/>
        <v>CAJA 3 N</v>
      </c>
      <c r="M66" s="55" t="str">
        <f t="shared" si="62"/>
        <v>CAJA 4 N</v>
      </c>
      <c r="N66" s="55" t="str">
        <f t="shared" si="62"/>
        <v>CAJA 5 N</v>
      </c>
      <c r="O66" s="55" t="str">
        <f t="shared" si="62"/>
        <v>CAJA 6 N</v>
      </c>
      <c r="P66" s="55" t="str">
        <f t="shared" si="62"/>
        <v>CAJA 7 N</v>
      </c>
      <c r="Q66" s="55" t="str">
        <f t="shared" si="62"/>
        <v>CAJA 8 N</v>
      </c>
      <c r="R66" s="55" t="str">
        <f t="shared" si="62"/>
        <v>CAJA 9 N</v>
      </c>
      <c r="S66" s="55" t="str">
        <f t="shared" si="62"/>
        <v>CAJA 10 N</v>
      </c>
      <c r="T66" s="55" t="str">
        <f t="shared" si="62"/>
        <v>CAJA 12 N</v>
      </c>
      <c r="U66" s="55" t="str">
        <f t="shared" si="62"/>
        <v>CAJA 14 N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6624.11</v>
      </c>
      <c r="C67" s="57">
        <f t="shared" ref="C67:L67" si="63">C12</f>
        <v>5302.04</v>
      </c>
      <c r="D67" s="57">
        <f t="shared" si="63"/>
        <v>6606.81</v>
      </c>
      <c r="E67" s="57">
        <f t="shared" si="63"/>
        <v>7021.64</v>
      </c>
      <c r="F67" s="57">
        <f t="shared" si="63"/>
        <v>8416.42</v>
      </c>
      <c r="G67" s="57">
        <f t="shared" si="63"/>
        <v>3321.91</v>
      </c>
      <c r="H67" s="57">
        <f t="shared" si="63"/>
        <v>1873.92</v>
      </c>
      <c r="I67" s="57">
        <f t="shared" si="63"/>
        <v>943.17</v>
      </c>
      <c r="J67" s="57">
        <f t="shared" si="63"/>
        <v>5780.05</v>
      </c>
      <c r="K67" s="57">
        <f t="shared" si="63"/>
        <v>3683.1</v>
      </c>
      <c r="L67" s="57">
        <f t="shared" si="63"/>
        <v>4039.35</v>
      </c>
      <c r="M67" s="57">
        <f t="shared" ref="M67:AG67" si="64">M12</f>
        <v>7111.9</v>
      </c>
      <c r="N67" s="57">
        <f t="shared" si="64"/>
        <v>7374.07</v>
      </c>
      <c r="O67" s="57">
        <f t="shared" si="64"/>
        <v>7318.82</v>
      </c>
      <c r="P67" s="57">
        <f t="shared" si="64"/>
        <v>3260.22</v>
      </c>
      <c r="Q67" s="57">
        <f t="shared" si="64"/>
        <v>4338.93</v>
      </c>
      <c r="R67" s="57">
        <f t="shared" si="64"/>
        <v>2578.0300000000002</v>
      </c>
      <c r="S67" s="57">
        <f t="shared" si="64"/>
        <v>1310.77</v>
      </c>
      <c r="T67" s="57">
        <f t="shared" si="64"/>
        <v>276.12</v>
      </c>
      <c r="U67" s="57">
        <f t="shared" si="64"/>
        <v>1292.42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88473.799999999988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6624.11</v>
      </c>
      <c r="C69" s="59">
        <f t="shared" ref="C69:L69" si="67">+C67+C68</f>
        <v>5302.04</v>
      </c>
      <c r="D69" s="59">
        <f t="shared" si="67"/>
        <v>6606.81</v>
      </c>
      <c r="E69" s="59">
        <f t="shared" si="67"/>
        <v>7021.64</v>
      </c>
      <c r="F69" s="59">
        <f t="shared" si="67"/>
        <v>8416.42</v>
      </c>
      <c r="G69" s="59">
        <f t="shared" si="67"/>
        <v>3321.91</v>
      </c>
      <c r="H69" s="59">
        <f t="shared" si="67"/>
        <v>1873.92</v>
      </c>
      <c r="I69" s="59">
        <f t="shared" si="67"/>
        <v>943.17</v>
      </c>
      <c r="J69" s="59">
        <f t="shared" si="67"/>
        <v>5780.05</v>
      </c>
      <c r="K69" s="59">
        <f t="shared" si="67"/>
        <v>3683.1</v>
      </c>
      <c r="L69" s="59">
        <f t="shared" si="67"/>
        <v>4039.35</v>
      </c>
      <c r="M69" s="59">
        <f t="shared" ref="M69:AG69" si="68">+M67+M68</f>
        <v>7111.9</v>
      </c>
      <c r="N69" s="59">
        <f t="shared" si="68"/>
        <v>7374.07</v>
      </c>
      <c r="O69" s="59">
        <f t="shared" si="68"/>
        <v>7318.82</v>
      </c>
      <c r="P69" s="59">
        <f t="shared" si="68"/>
        <v>3260.22</v>
      </c>
      <c r="Q69" s="59">
        <f t="shared" si="68"/>
        <v>4338.93</v>
      </c>
      <c r="R69" s="59">
        <f t="shared" si="68"/>
        <v>2578.0300000000002</v>
      </c>
      <c r="S69" s="59">
        <f t="shared" si="68"/>
        <v>1310.77</v>
      </c>
      <c r="T69" s="59">
        <f t="shared" si="68"/>
        <v>276.12</v>
      </c>
      <c r="U69" s="59">
        <f t="shared" si="68"/>
        <v>1292.42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88473.799999999988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42.272999999999229</v>
      </c>
      <c r="C70" s="57">
        <f t="shared" si="69"/>
        <v>5.4239999999999782</v>
      </c>
      <c r="D70" s="57">
        <f t="shared" si="69"/>
        <v>3.9717999999993481</v>
      </c>
      <c r="E70" s="57">
        <f t="shared" si="69"/>
        <v>3.8697999999994863</v>
      </c>
      <c r="F70" s="57">
        <f t="shared" si="69"/>
        <v>100.77659999999923</v>
      </c>
      <c r="G70" s="57">
        <f t="shared" si="69"/>
        <v>1.080000000000382</v>
      </c>
      <c r="H70" s="57">
        <f t="shared" si="69"/>
        <v>47.341599999999744</v>
      </c>
      <c r="I70" s="57">
        <f t="shared" si="69"/>
        <v>0.12999999999999545</v>
      </c>
      <c r="J70" s="57">
        <f t="shared" si="69"/>
        <v>-5.6099999999996726</v>
      </c>
      <c r="K70" s="57">
        <f t="shared" si="69"/>
        <v>0.30289999999968131</v>
      </c>
      <c r="L70" s="57">
        <f t="shared" si="69"/>
        <v>30.200000000000273</v>
      </c>
      <c r="M70" s="57">
        <f t="shared" ref="M70:AG70" si="70">+M64-M69</f>
        <v>4.1400000000003274</v>
      </c>
      <c r="N70" s="57">
        <f t="shared" si="70"/>
        <v>166.44320000000062</v>
      </c>
      <c r="O70" s="57">
        <f t="shared" si="70"/>
        <v>1.3504000000002634</v>
      </c>
      <c r="P70" s="57">
        <f t="shared" si="70"/>
        <v>-6.5299999999997453</v>
      </c>
      <c r="Q70" s="57">
        <f t="shared" si="70"/>
        <v>0.32999999999992724</v>
      </c>
      <c r="R70" s="57">
        <f t="shared" si="70"/>
        <v>1.3999999999996362</v>
      </c>
      <c r="S70" s="57">
        <f t="shared" si="70"/>
        <v>0.27999999999997272</v>
      </c>
      <c r="T70" s="57">
        <f t="shared" si="70"/>
        <v>-4.6899999999999977</v>
      </c>
      <c r="U70" s="57">
        <f t="shared" si="70"/>
        <v>-0.74620000000027176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391.73709999999841</v>
      </c>
    </row>
    <row r="71" spans="1:34" ht="101.25" customHeight="1" x14ac:dyDescent="0.25">
      <c r="A71" s="77" t="s">
        <v>96</v>
      </c>
      <c r="B71" s="14" t="s">
        <v>127</v>
      </c>
      <c r="C71" s="14"/>
      <c r="D71" s="14"/>
      <c r="E71" s="14"/>
      <c r="F71" s="14" t="s">
        <v>128</v>
      </c>
      <c r="G71" s="14"/>
      <c r="H71" s="14" t="s">
        <v>129</v>
      </c>
      <c r="I71" s="14"/>
      <c r="J71" s="14" t="s">
        <v>139</v>
      </c>
      <c r="K71" s="14"/>
      <c r="L71" s="14" t="s">
        <v>140</v>
      </c>
      <c r="M71" s="29"/>
      <c r="N71" s="29" t="s">
        <v>141</v>
      </c>
      <c r="O71" s="29" t="s">
        <v>142</v>
      </c>
      <c r="P71" s="29" t="s">
        <v>143</v>
      </c>
      <c r="Q71" s="29"/>
      <c r="R71" s="29"/>
      <c r="S71" s="29"/>
      <c r="T71" s="29" t="s">
        <v>143</v>
      </c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4" sqref="AI1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108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44723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57</v>
      </c>
      <c r="J11" s="5" t="s">
        <v>60</v>
      </c>
      <c r="K11" s="5" t="s">
        <v>61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4054.74</v>
      </c>
      <c r="C12" s="26">
        <v>2933.43</v>
      </c>
      <c r="D12" s="26">
        <v>2663.29</v>
      </c>
      <c r="E12" s="26">
        <v>1670.57</v>
      </c>
      <c r="F12" s="26">
        <v>2303.94</v>
      </c>
      <c r="G12" s="26">
        <v>3835.18</v>
      </c>
      <c r="H12" s="26">
        <v>4571.0600000000004</v>
      </c>
      <c r="I12" s="26">
        <v>3747.85</v>
      </c>
      <c r="J12" s="26">
        <v>3592.05</v>
      </c>
      <c r="K12" s="26">
        <v>3907</v>
      </c>
      <c r="L12" s="26">
        <v>2883.34</v>
      </c>
      <c r="M12" s="26">
        <v>1987.27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38149.719999999994</v>
      </c>
      <c r="AI12" s="26">
        <v>37692.730000000003</v>
      </c>
      <c r="AJ12" s="69">
        <f>+AI12-AH12</f>
        <v>-456.98999999999069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111.5</v>
      </c>
      <c r="C15" s="23">
        <v>123</v>
      </c>
      <c r="D15" s="23">
        <v>0</v>
      </c>
      <c r="E15" s="23">
        <v>24.5</v>
      </c>
      <c r="F15" s="23">
        <v>0</v>
      </c>
      <c r="G15" s="23">
        <v>77.7</v>
      </c>
      <c r="H15" s="23">
        <v>94</v>
      </c>
      <c r="I15" s="23"/>
      <c r="J15" s="23">
        <v>115</v>
      </c>
      <c r="K15" s="23">
        <v>308.5</v>
      </c>
      <c r="L15" s="23">
        <v>210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1064.2</v>
      </c>
    </row>
    <row r="16" spans="1:36" s="32" customFormat="1" x14ac:dyDescent="0.25">
      <c r="A16" s="30" t="s">
        <v>20</v>
      </c>
      <c r="B16" s="31">
        <v>278</v>
      </c>
      <c r="C16" s="31">
        <v>186</v>
      </c>
      <c r="D16" s="31">
        <v>250</v>
      </c>
      <c r="E16" s="31">
        <v>155</v>
      </c>
      <c r="F16" s="31">
        <v>149</v>
      </c>
      <c r="G16" s="31">
        <v>360</v>
      </c>
      <c r="H16" s="31">
        <v>539</v>
      </c>
      <c r="I16" s="31">
        <v>419</v>
      </c>
      <c r="J16" s="31">
        <v>333</v>
      </c>
      <c r="K16" s="31"/>
      <c r="L16" s="31">
        <v>210</v>
      </c>
      <c r="M16" s="31">
        <v>213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3092</v>
      </c>
      <c r="AJ16" s="70"/>
    </row>
    <row r="17" spans="1:36" s="47" customFormat="1" x14ac:dyDescent="0.25">
      <c r="A17" s="46" t="s">
        <v>27</v>
      </c>
      <c r="B17" s="22">
        <f>B16*$B$8</f>
        <v>1476.1799999999998</v>
      </c>
      <c r="C17" s="22">
        <f>C16*$B$8</f>
        <v>987.66</v>
      </c>
      <c r="D17" s="22">
        <f t="shared" ref="D17:AG17" si="2">D16*$B$8</f>
        <v>1327.5</v>
      </c>
      <c r="E17" s="22">
        <f t="shared" si="2"/>
        <v>823.05</v>
      </c>
      <c r="F17" s="22">
        <f t="shared" si="2"/>
        <v>791.18999999999994</v>
      </c>
      <c r="G17" s="22">
        <f t="shared" si="2"/>
        <v>1911.6</v>
      </c>
      <c r="H17" s="22">
        <f t="shared" si="2"/>
        <v>2862.0899999999997</v>
      </c>
      <c r="I17" s="22">
        <f t="shared" si="2"/>
        <v>2224.89</v>
      </c>
      <c r="J17" s="22">
        <f t="shared" si="2"/>
        <v>1768.2299999999998</v>
      </c>
      <c r="K17" s="22">
        <f t="shared" si="2"/>
        <v>0</v>
      </c>
      <c r="L17" s="22">
        <f t="shared" si="2"/>
        <v>1115.0999999999999</v>
      </c>
      <c r="M17" s="22">
        <f t="shared" si="2"/>
        <v>1131.03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16418.519999999997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278</v>
      </c>
      <c r="C22" s="20">
        <f t="shared" ref="C22:AG23" si="5">+C16+C18+C20</f>
        <v>186</v>
      </c>
      <c r="D22" s="20">
        <f t="shared" si="5"/>
        <v>250</v>
      </c>
      <c r="E22" s="20">
        <f t="shared" si="5"/>
        <v>155</v>
      </c>
      <c r="F22" s="20">
        <f t="shared" si="5"/>
        <v>149</v>
      </c>
      <c r="G22" s="20">
        <f t="shared" si="5"/>
        <v>360</v>
      </c>
      <c r="H22" s="20">
        <f t="shared" si="5"/>
        <v>539</v>
      </c>
      <c r="I22" s="20">
        <f t="shared" si="5"/>
        <v>419</v>
      </c>
      <c r="J22" s="20">
        <f t="shared" si="5"/>
        <v>333</v>
      </c>
      <c r="K22" s="20">
        <f t="shared" si="5"/>
        <v>0</v>
      </c>
      <c r="L22" s="20">
        <f t="shared" si="5"/>
        <v>210</v>
      </c>
      <c r="M22" s="20">
        <f t="shared" si="5"/>
        <v>213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3092</v>
      </c>
    </row>
    <row r="23" spans="1:36" s="47" customFormat="1" x14ac:dyDescent="0.25">
      <c r="A23" s="48" t="s">
        <v>26</v>
      </c>
      <c r="B23" s="19">
        <f>+B17+B19+B21</f>
        <v>1476.1799999999998</v>
      </c>
      <c r="C23" s="19">
        <f t="shared" si="5"/>
        <v>987.66</v>
      </c>
      <c r="D23" s="19">
        <f t="shared" si="5"/>
        <v>1327.5</v>
      </c>
      <c r="E23" s="19">
        <f t="shared" si="5"/>
        <v>823.05</v>
      </c>
      <c r="F23" s="19">
        <f t="shared" si="5"/>
        <v>791.18999999999994</v>
      </c>
      <c r="G23" s="19">
        <f t="shared" si="5"/>
        <v>1911.6</v>
      </c>
      <c r="H23" s="19">
        <f t="shared" si="5"/>
        <v>2862.0899999999997</v>
      </c>
      <c r="I23" s="19">
        <f t="shared" si="5"/>
        <v>2224.89</v>
      </c>
      <c r="J23" s="19">
        <f t="shared" si="5"/>
        <v>1768.2299999999998</v>
      </c>
      <c r="K23" s="19">
        <f t="shared" si="5"/>
        <v>0</v>
      </c>
      <c r="L23" s="19">
        <f t="shared" si="5"/>
        <v>1115.0999999999999</v>
      </c>
      <c r="M23" s="19">
        <f t="shared" si="5"/>
        <v>1131.03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16418.519999999997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22.69</v>
      </c>
      <c r="F32" s="36"/>
      <c r="G32" s="36">
        <v>30</v>
      </c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52.69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120.48389999999999</v>
      </c>
      <c r="F33" s="22">
        <f t="shared" si="12"/>
        <v>0</v>
      </c>
      <c r="G33" s="22">
        <f t="shared" si="12"/>
        <v>159.29999999999998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279.78389999999996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22.69</v>
      </c>
      <c r="F38" s="20">
        <f t="shared" si="15"/>
        <v>0</v>
      </c>
      <c r="G38" s="20">
        <f t="shared" si="15"/>
        <v>30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52.69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120.48389999999999</v>
      </c>
      <c r="F39" s="19">
        <f t="shared" si="15"/>
        <v>0</v>
      </c>
      <c r="G39" s="19">
        <f t="shared" si="15"/>
        <v>159.29999999999998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279.78389999999996</v>
      </c>
    </row>
    <row r="40" spans="1:34" x14ac:dyDescent="0.25">
      <c r="A40" s="13" t="s">
        <v>43</v>
      </c>
      <c r="B40" s="36"/>
      <c r="C40" s="36"/>
      <c r="D40" s="36"/>
      <c r="E40" s="36">
        <v>5.0999999999999996</v>
      </c>
      <c r="F40" s="36"/>
      <c r="G40" s="36"/>
      <c r="H40" s="36"/>
      <c r="I40" s="36"/>
      <c r="J40" s="36"/>
      <c r="K40" s="36"/>
      <c r="L40" s="36">
        <v>16.89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21.990000000000002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27.080999999999996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89.68589999999999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116.76689999999999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5.0999999999999996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16.89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21.990000000000002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27.080999999999996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89.68589999999999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116.76689999999999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1961.94</v>
      </c>
      <c r="C49" s="44">
        <v>1543.84</v>
      </c>
      <c r="D49" s="44">
        <v>1176.3800000000001</v>
      </c>
      <c r="E49" s="44">
        <v>648.76</v>
      </c>
      <c r="F49" s="44">
        <v>1383.59</v>
      </c>
      <c r="G49" s="44">
        <v>1334.31</v>
      </c>
      <c r="H49" s="44">
        <v>1546.45</v>
      </c>
      <c r="I49" s="44">
        <v>1270.6400000000001</v>
      </c>
      <c r="J49" s="44"/>
      <c r="K49" s="44">
        <v>3441.37</v>
      </c>
      <c r="L49" s="44">
        <v>1378.93</v>
      </c>
      <c r="M49" s="45">
        <v>833.41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16519.62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14.1</v>
      </c>
      <c r="C52" s="44"/>
      <c r="D52" s="44"/>
      <c r="E52" s="44"/>
      <c r="F52" s="44"/>
      <c r="G52" s="44">
        <v>70.959999999999994</v>
      </c>
      <c r="H52" s="44"/>
      <c r="I52" s="44"/>
      <c r="J52" s="44">
        <v>1324.44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1409.5</v>
      </c>
    </row>
    <row r="53" spans="1:34" x14ac:dyDescent="0.25">
      <c r="A53" s="17" t="s">
        <v>18</v>
      </c>
      <c r="B53" s="44">
        <v>273.06</v>
      </c>
      <c r="C53" s="44">
        <v>247.17</v>
      </c>
      <c r="D53" s="44">
        <v>148.07</v>
      </c>
      <c r="E53" s="44"/>
      <c r="F53" s="44">
        <v>128.93</v>
      </c>
      <c r="G53" s="44">
        <v>272.93</v>
      </c>
      <c r="H53" s="44">
        <v>61.5</v>
      </c>
      <c r="I53" s="44">
        <v>246.07</v>
      </c>
      <c r="J53" s="44">
        <v>331.13</v>
      </c>
      <c r="K53" s="44"/>
      <c r="L53" s="44"/>
      <c r="M53" s="45">
        <v>50.65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1759.5100000000002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>
        <v>12.64</v>
      </c>
      <c r="I54" s="44"/>
      <c r="J54" s="44"/>
      <c r="K54" s="44">
        <v>25.47</v>
      </c>
      <c r="L54" s="44">
        <v>41.13</v>
      </c>
      <c r="M54" s="45">
        <v>7.95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87.190000000000012</v>
      </c>
    </row>
    <row r="55" spans="1:34" x14ac:dyDescent="0.25">
      <c r="A55" s="17" t="s">
        <v>52</v>
      </c>
      <c r="B55" s="44">
        <v>219.75</v>
      </c>
      <c r="C55" s="44">
        <v>42.7</v>
      </c>
      <c r="D55" s="44">
        <v>33.47</v>
      </c>
      <c r="E55" s="44">
        <v>39.369999999999997</v>
      </c>
      <c r="F55" s="44">
        <v>27.13</v>
      </c>
      <c r="G55" s="44">
        <v>10</v>
      </c>
      <c r="H55" s="44"/>
      <c r="I55" s="44">
        <v>29.84</v>
      </c>
      <c r="J55" s="44"/>
      <c r="K55" s="44">
        <v>135.52000000000001</v>
      </c>
      <c r="L55" s="44">
        <v>48.79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586.56999999999994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4056.5299999999997</v>
      </c>
      <c r="C64" s="53">
        <f t="shared" ref="C64:AG64" si="21">+C15+C23+C31+C39+C47+C48+C49+C50+C51+C52+C53+C54+C55+C56+C57+C58+C59+C60+C61+C62+C63</f>
        <v>2944.37</v>
      </c>
      <c r="D64" s="53">
        <f t="shared" si="21"/>
        <v>2685.42</v>
      </c>
      <c r="E64" s="53">
        <f t="shared" si="21"/>
        <v>1683.2448999999997</v>
      </c>
      <c r="F64" s="53">
        <f t="shared" si="21"/>
        <v>2330.8399999999997</v>
      </c>
      <c r="G64" s="53">
        <f t="shared" si="21"/>
        <v>3836.7999999999997</v>
      </c>
      <c r="H64" s="53">
        <f t="shared" si="21"/>
        <v>4576.68</v>
      </c>
      <c r="I64" s="53">
        <f t="shared" si="21"/>
        <v>3771.44</v>
      </c>
      <c r="J64" s="53">
        <f t="shared" si="21"/>
        <v>3538.8</v>
      </c>
      <c r="K64" s="53">
        <f t="shared" si="21"/>
        <v>3910.8599999999997</v>
      </c>
      <c r="L64" s="53">
        <f t="shared" si="21"/>
        <v>2883.6359000000002</v>
      </c>
      <c r="M64" s="53">
        <f t="shared" si="21"/>
        <v>2023.0400000000002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38241.660799999998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D</v>
      </c>
      <c r="J66" s="55" t="str">
        <f t="shared" si="22"/>
        <v>CAJA 4 N</v>
      </c>
      <c r="K66" s="55" t="str">
        <f t="shared" si="22"/>
        <v>CAJA 5 D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4054.74</v>
      </c>
      <c r="C67" s="57">
        <f t="shared" ref="C67:L67" si="23">C12</f>
        <v>2933.43</v>
      </c>
      <c r="D67" s="57">
        <f t="shared" si="23"/>
        <v>2663.29</v>
      </c>
      <c r="E67" s="57">
        <f t="shared" si="23"/>
        <v>1670.57</v>
      </c>
      <c r="F67" s="57">
        <f t="shared" si="23"/>
        <v>2303.94</v>
      </c>
      <c r="G67" s="57">
        <f t="shared" si="23"/>
        <v>3835.18</v>
      </c>
      <c r="H67" s="57">
        <f t="shared" si="23"/>
        <v>4571.0600000000004</v>
      </c>
      <c r="I67" s="57">
        <f t="shared" si="23"/>
        <v>3747.85</v>
      </c>
      <c r="J67" s="57">
        <f t="shared" si="23"/>
        <v>3592.05</v>
      </c>
      <c r="K67" s="57">
        <f t="shared" si="23"/>
        <v>3907</v>
      </c>
      <c r="L67" s="57">
        <f t="shared" si="23"/>
        <v>2883.34</v>
      </c>
      <c r="M67" s="57">
        <f t="shared" si="22"/>
        <v>1987.27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38149.719999999994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4054.74</v>
      </c>
      <c r="C69" s="59">
        <f t="shared" ref="C69:AG69" si="25">+C67+C68</f>
        <v>2933.43</v>
      </c>
      <c r="D69" s="59">
        <f t="shared" si="25"/>
        <v>2663.29</v>
      </c>
      <c r="E69" s="59">
        <f t="shared" si="25"/>
        <v>1670.57</v>
      </c>
      <c r="F69" s="59">
        <f t="shared" si="25"/>
        <v>2303.94</v>
      </c>
      <c r="G69" s="59">
        <f t="shared" si="25"/>
        <v>3835.18</v>
      </c>
      <c r="H69" s="59">
        <f t="shared" si="25"/>
        <v>4571.0600000000004</v>
      </c>
      <c r="I69" s="59">
        <f t="shared" si="25"/>
        <v>3747.85</v>
      </c>
      <c r="J69" s="59">
        <f t="shared" si="25"/>
        <v>3592.05</v>
      </c>
      <c r="K69" s="59">
        <f t="shared" si="25"/>
        <v>3907</v>
      </c>
      <c r="L69" s="59">
        <f t="shared" si="25"/>
        <v>2883.34</v>
      </c>
      <c r="M69" s="59">
        <f t="shared" si="25"/>
        <v>1987.27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38149.719999999994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1.7899999999999636</v>
      </c>
      <c r="C70" s="57">
        <f t="shared" si="26"/>
        <v>10.940000000000055</v>
      </c>
      <c r="D70" s="57">
        <f t="shared" si="26"/>
        <v>22.130000000000109</v>
      </c>
      <c r="E70" s="57">
        <f t="shared" si="26"/>
        <v>12.674899999999752</v>
      </c>
      <c r="F70" s="57">
        <f t="shared" si="26"/>
        <v>26.899999999999636</v>
      </c>
      <c r="G70" s="57">
        <f t="shared" si="26"/>
        <v>1.6199999999998909</v>
      </c>
      <c r="H70" s="57">
        <f t="shared" si="26"/>
        <v>5.6199999999998909</v>
      </c>
      <c r="I70" s="57">
        <f t="shared" si="26"/>
        <v>23.590000000000146</v>
      </c>
      <c r="J70" s="57">
        <f t="shared" si="26"/>
        <v>-53.25</v>
      </c>
      <c r="K70" s="57">
        <f t="shared" si="26"/>
        <v>3.8599999999996726</v>
      </c>
      <c r="L70" s="57">
        <f t="shared" si="26"/>
        <v>0.29590000000007421</v>
      </c>
      <c r="M70" s="57">
        <f t="shared" si="26"/>
        <v>35.770000000000209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91.940799999999399</v>
      </c>
    </row>
    <row r="71" spans="1:34" ht="112.5" customHeight="1" x14ac:dyDescent="0.25">
      <c r="A71" s="77" t="s">
        <v>96</v>
      </c>
      <c r="B71" s="14"/>
      <c r="C71" s="14"/>
      <c r="D71" s="14" t="s">
        <v>124</v>
      </c>
      <c r="E71" s="14" t="s">
        <v>125</v>
      </c>
      <c r="F71" s="14" t="s">
        <v>126</v>
      </c>
      <c r="G71" s="14"/>
      <c r="H71" s="14"/>
      <c r="I71" s="14" t="s">
        <v>134</v>
      </c>
      <c r="J71" s="14" t="s">
        <v>135</v>
      </c>
      <c r="K71" s="14"/>
      <c r="L71" s="14"/>
      <c r="M71" s="29" t="s">
        <v>138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J72" s="12" t="s">
        <v>136</v>
      </c>
      <c r="AH72" s="47"/>
    </row>
    <row r="73" spans="1:34" x14ac:dyDescent="0.25">
      <c r="J73" s="12" t="s">
        <v>137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109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44723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 t="s">
        <v>59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3018.59</v>
      </c>
      <c r="C12" s="26">
        <v>3158.04</v>
      </c>
      <c r="D12" s="26">
        <v>2645.22</v>
      </c>
      <c r="E12" s="26">
        <v>1038.3599999999999</v>
      </c>
      <c r="F12" s="26">
        <v>925.14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10785.35</v>
      </c>
      <c r="AI12" s="26">
        <v>10644.79</v>
      </c>
      <c r="AJ12" s="69">
        <f>+AI12-AH12</f>
        <v>-140.55999999999949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90.5</v>
      </c>
      <c r="C15" s="23">
        <v>176</v>
      </c>
      <c r="D15" s="23">
        <v>108.5</v>
      </c>
      <c r="E15" s="23">
        <v>141.5</v>
      </c>
      <c r="F15" s="23">
        <v>46.5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563</v>
      </c>
    </row>
    <row r="16" spans="1:36" s="32" customFormat="1" x14ac:dyDescent="0.25">
      <c r="A16" s="30" t="s">
        <v>20</v>
      </c>
      <c r="B16" s="31">
        <v>321</v>
      </c>
      <c r="C16" s="31">
        <v>325</v>
      </c>
      <c r="D16" s="31">
        <v>271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917</v>
      </c>
      <c r="AJ16" s="70"/>
    </row>
    <row r="17" spans="1:36" s="47" customFormat="1" x14ac:dyDescent="0.25">
      <c r="A17" s="46" t="s">
        <v>27</v>
      </c>
      <c r="B17" s="22">
        <f>B16*$B$8</f>
        <v>1704.5099999999998</v>
      </c>
      <c r="C17" s="22">
        <f>C16*$B$8</f>
        <v>1725.7499999999998</v>
      </c>
      <c r="D17" s="22">
        <f t="shared" ref="D17:AG17" si="2">D16*$B$8</f>
        <v>1439.01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4869.2699999999995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321</v>
      </c>
      <c r="C22" s="20">
        <f t="shared" ref="C22:AG23" si="5">+C16+C18+C20</f>
        <v>325</v>
      </c>
      <c r="D22" s="20">
        <f t="shared" si="5"/>
        <v>271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917</v>
      </c>
    </row>
    <row r="23" spans="1:36" s="47" customFormat="1" x14ac:dyDescent="0.25">
      <c r="A23" s="48" t="s">
        <v>26</v>
      </c>
      <c r="B23" s="19">
        <f>+B17+B19+B21</f>
        <v>1704.5099999999998</v>
      </c>
      <c r="C23" s="19">
        <f t="shared" si="5"/>
        <v>1725.7499999999998</v>
      </c>
      <c r="D23" s="19">
        <f t="shared" si="5"/>
        <v>1439.01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4869.2699999999995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28.81</v>
      </c>
      <c r="C32" s="36"/>
      <c r="D32" s="36">
        <v>15.27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44.08</v>
      </c>
    </row>
    <row r="33" spans="1:34" s="47" customFormat="1" x14ac:dyDescent="0.25">
      <c r="A33" s="46" t="s">
        <v>35</v>
      </c>
      <c r="B33" s="22">
        <f>B32*$B$8</f>
        <v>152.98109999999997</v>
      </c>
      <c r="C33" s="22">
        <f t="shared" ref="C33:AG33" si="12">C32*$B$8</f>
        <v>0</v>
      </c>
      <c r="D33" s="22">
        <f t="shared" si="12"/>
        <v>81.083699999999993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234.06479999999996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28.81</v>
      </c>
      <c r="C38" s="20">
        <f t="shared" ref="C38:AG39" si="15">+C32+C34+C36</f>
        <v>0</v>
      </c>
      <c r="D38" s="20">
        <f t="shared" si="15"/>
        <v>15.27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44.08</v>
      </c>
    </row>
    <row r="39" spans="1:34" s="47" customFormat="1" x14ac:dyDescent="0.25">
      <c r="A39" s="48" t="s">
        <v>42</v>
      </c>
      <c r="B39" s="19">
        <f>+B33+B35+B37</f>
        <v>152.98109999999997</v>
      </c>
      <c r="C39" s="19">
        <f t="shared" si="15"/>
        <v>0</v>
      </c>
      <c r="D39" s="19">
        <f t="shared" si="15"/>
        <v>81.083699999999993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234.06479999999996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1060.45</v>
      </c>
      <c r="C49" s="44">
        <v>965.62</v>
      </c>
      <c r="D49" s="44">
        <v>590.91</v>
      </c>
      <c r="E49" s="44">
        <v>821.93</v>
      </c>
      <c r="F49" s="44">
        <v>713.73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4152.6399999999994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12.37</v>
      </c>
      <c r="C53" s="44">
        <v>270.05</v>
      </c>
      <c r="D53" s="44">
        <v>80.72</v>
      </c>
      <c r="E53" s="44">
        <v>75.290000000000006</v>
      </c>
      <c r="F53" s="44">
        <v>119.58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558.01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13.42</v>
      </c>
      <c r="D55" s="44">
        <v>345.39</v>
      </c>
      <c r="E55" s="44"/>
      <c r="F55" s="44">
        <v>45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403.81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3020.8110999999999</v>
      </c>
      <c r="C64" s="53">
        <f t="shared" ref="C64:AG64" si="21">+C15+C23+C31+C39+C47+C48+C49+C50+C51+C52+C53+C54+C55+C56+C57+C58+C59+C60+C61+C62+C63</f>
        <v>3150.84</v>
      </c>
      <c r="D64" s="53">
        <f t="shared" si="21"/>
        <v>2645.6136999999994</v>
      </c>
      <c r="E64" s="53">
        <f t="shared" si="21"/>
        <v>1038.72</v>
      </c>
      <c r="F64" s="53">
        <f t="shared" si="21"/>
        <v>924.81000000000006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10780.794799999998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 t="str">
        <f t="shared" si="22"/>
        <v>CAJA 4 D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3018.59</v>
      </c>
      <c r="C67" s="57">
        <f t="shared" ref="C67:L67" si="23">C12</f>
        <v>3158.04</v>
      </c>
      <c r="D67" s="57">
        <f t="shared" si="23"/>
        <v>2645.22</v>
      </c>
      <c r="E67" s="57">
        <f t="shared" si="23"/>
        <v>1038.3599999999999</v>
      </c>
      <c r="F67" s="57">
        <f t="shared" si="23"/>
        <v>925.14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10785.35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3018.59</v>
      </c>
      <c r="C69" s="59">
        <f t="shared" ref="C69:AG69" si="25">+C67+C68</f>
        <v>3158.04</v>
      </c>
      <c r="D69" s="59">
        <f t="shared" si="25"/>
        <v>2645.22</v>
      </c>
      <c r="E69" s="59">
        <f t="shared" si="25"/>
        <v>1038.3599999999999</v>
      </c>
      <c r="F69" s="59">
        <f t="shared" si="25"/>
        <v>925.14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10785.35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2.2210999999997512</v>
      </c>
      <c r="C70" s="57">
        <f t="shared" si="26"/>
        <v>-7.1999999999998181</v>
      </c>
      <c r="D70" s="57">
        <f t="shared" si="26"/>
        <v>0.39369999999962602</v>
      </c>
      <c r="E70" s="57">
        <f t="shared" si="26"/>
        <v>0.36000000000012733</v>
      </c>
      <c r="F70" s="57">
        <f t="shared" si="26"/>
        <v>-0.32999999999992724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-4.5552000000002408</v>
      </c>
    </row>
    <row r="71" spans="1:34" ht="95.25" customHeight="1" x14ac:dyDescent="0.25">
      <c r="A71" s="77" t="s">
        <v>96</v>
      </c>
      <c r="B71" s="14"/>
      <c r="C71" s="14" t="s">
        <v>123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I11" activePane="bottomRight" state="frozen"/>
      <selection pane="topRight" activeCell="B1" sqref="B1"/>
      <selection pane="bottomLeft" activeCell="A5" sqref="A5"/>
      <selection pane="bottomRight" activeCell="AO20" sqref="AO2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103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44723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>
        <v>5.6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4106.09</v>
      </c>
      <c r="C12" s="26">
        <v>5627.62</v>
      </c>
      <c r="D12" s="26">
        <v>1385.79</v>
      </c>
      <c r="E12" s="26">
        <v>3621.79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14741.29</v>
      </c>
      <c r="AI12" s="26">
        <v>14606.15</v>
      </c>
      <c r="AJ12" s="69">
        <f>+AI12-AH12</f>
        <v>-135.14000000000124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144.5</v>
      </c>
      <c r="C15" s="23">
        <v>455.5</v>
      </c>
      <c r="D15" s="23">
        <v>232</v>
      </c>
      <c r="E15" s="23">
        <v>571.5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1403.5</v>
      </c>
    </row>
    <row r="16" spans="1:36" s="32" customFormat="1" x14ac:dyDescent="0.25">
      <c r="A16" s="30" t="s">
        <v>20</v>
      </c>
      <c r="B16" s="31">
        <v>454</v>
      </c>
      <c r="C16" s="31">
        <v>478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932</v>
      </c>
      <c r="AJ16" s="70"/>
    </row>
    <row r="17" spans="1:36" s="47" customFormat="1" x14ac:dyDescent="0.25">
      <c r="A17" s="46" t="s">
        <v>27</v>
      </c>
      <c r="B17" s="22">
        <f>B16*$B$8</f>
        <v>2410.7399999999998</v>
      </c>
      <c r="C17" s="22">
        <f>C16*$B$8</f>
        <v>2538.1799999999998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4948.92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454</v>
      </c>
      <c r="C22" s="20">
        <f t="shared" ref="C22:AG23" si="5">+C16+C18+C20</f>
        <v>478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932</v>
      </c>
    </row>
    <row r="23" spans="1:36" s="47" customFormat="1" x14ac:dyDescent="0.25">
      <c r="A23" s="48" t="s">
        <v>26</v>
      </c>
      <c r="B23" s="19">
        <f>+B17+B19+B21</f>
        <v>2410.7399999999998</v>
      </c>
      <c r="C23" s="19">
        <f t="shared" si="5"/>
        <v>2538.1799999999998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4948.92</v>
      </c>
    </row>
    <row r="24" spans="1:36" x14ac:dyDescent="0.25">
      <c r="A24" s="13" t="s">
        <v>28</v>
      </c>
      <c r="B24" s="34"/>
      <c r="C24" s="34">
        <v>1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1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5.6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5.6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1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1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5.6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5.6</v>
      </c>
    </row>
    <row r="32" spans="1:36" x14ac:dyDescent="0.25">
      <c r="A32" s="13" t="s">
        <v>34</v>
      </c>
      <c r="B32" s="36">
        <v>46.3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46.3</v>
      </c>
    </row>
    <row r="33" spans="1:34" s="47" customFormat="1" x14ac:dyDescent="0.25">
      <c r="A33" s="46" t="s">
        <v>35</v>
      </c>
      <c r="B33" s="22">
        <f>B32*$B$8</f>
        <v>245.85299999999998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245.85299999999998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46.3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46.3</v>
      </c>
    </row>
    <row r="39" spans="1:34" s="47" customFormat="1" x14ac:dyDescent="0.25">
      <c r="A39" s="48" t="s">
        <v>42</v>
      </c>
      <c r="B39" s="19">
        <f>+B33+B35+B37</f>
        <v>245.85299999999998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245.85299999999998</v>
      </c>
    </row>
    <row r="40" spans="1:34" x14ac:dyDescent="0.25">
      <c r="A40" s="13" t="s">
        <v>43</v>
      </c>
      <c r="B40" s="36">
        <v>1.04</v>
      </c>
      <c r="C40" s="36">
        <v>5.2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6.24</v>
      </c>
    </row>
    <row r="41" spans="1:34" s="47" customFormat="1" x14ac:dyDescent="0.25">
      <c r="A41" s="46" t="s">
        <v>44</v>
      </c>
      <c r="B41" s="22">
        <f>B40*$B$8</f>
        <v>5.5224000000000002</v>
      </c>
      <c r="C41" s="22">
        <f t="shared" ref="C41:AG41" si="16">C40*$B$8</f>
        <v>27.611999999999998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33.134399999999999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1.04</v>
      </c>
      <c r="C46" s="20">
        <f t="shared" ref="C46:AG47" si="19">+C40+C42+C44</f>
        <v>5.2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6.24</v>
      </c>
    </row>
    <row r="47" spans="1:34" s="47" customFormat="1" x14ac:dyDescent="0.25">
      <c r="A47" s="48" t="s">
        <v>48</v>
      </c>
      <c r="B47" s="19">
        <f>+B41+B43+B45</f>
        <v>5.5224000000000002</v>
      </c>
      <c r="C47" s="19">
        <f t="shared" si="19"/>
        <v>27.611999999999998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33.134399999999999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1186.67</v>
      </c>
      <c r="C49" s="44">
        <v>2346.35</v>
      </c>
      <c r="D49" s="44">
        <v>906.73</v>
      </c>
      <c r="E49" s="44">
        <v>2787.66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7227.41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116.49</v>
      </c>
      <c r="C53" s="44">
        <v>269.43</v>
      </c>
      <c r="D53" s="44">
        <v>199.64</v>
      </c>
      <c r="E53" s="44">
        <v>264.39999999999998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849.95999999999992</v>
      </c>
    </row>
    <row r="54" spans="1:34" x14ac:dyDescent="0.25">
      <c r="A54" s="17" t="s">
        <v>114</v>
      </c>
      <c r="B54" s="44"/>
      <c r="C54" s="44"/>
      <c r="D54" s="44">
        <v>48.66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48.66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4109.7753999999995</v>
      </c>
      <c r="C64" s="53">
        <f t="shared" ref="C64:AG64" si="21">+C15+C23+C31+C39+C47+C48+C49+C50+C51+C52+C53+C54+C55+C56+C57+C58+C59+C60+C61+C62+C63</f>
        <v>5642.6720000000005</v>
      </c>
      <c r="D64" s="53">
        <f t="shared" si="21"/>
        <v>1387.03</v>
      </c>
      <c r="E64" s="53">
        <f t="shared" si="21"/>
        <v>3623.56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14763.037400000001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4106.09</v>
      </c>
      <c r="C67" s="57">
        <f t="shared" ref="C67:L67" si="23">C12</f>
        <v>5627.62</v>
      </c>
      <c r="D67" s="57">
        <f t="shared" si="23"/>
        <v>1385.79</v>
      </c>
      <c r="E67" s="57">
        <f t="shared" si="23"/>
        <v>3621.79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14741.29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4106.09</v>
      </c>
      <c r="C69" s="59">
        <f t="shared" ref="C69:AG69" si="25">+C67+C68</f>
        <v>5627.62</v>
      </c>
      <c r="D69" s="59">
        <f t="shared" si="25"/>
        <v>1385.79</v>
      </c>
      <c r="E69" s="59">
        <f t="shared" si="25"/>
        <v>3621.79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14741.29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3.6853999999993903</v>
      </c>
      <c r="C70" s="57">
        <f t="shared" si="26"/>
        <v>15.052000000000589</v>
      </c>
      <c r="D70" s="57">
        <f t="shared" si="26"/>
        <v>1.2400000000000091</v>
      </c>
      <c r="E70" s="57">
        <f t="shared" si="26"/>
        <v>1.7699999999999818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21.747399999999971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I10" activePane="bottomRight" state="frozen"/>
      <selection pane="topRight" activeCell="B1" sqref="B1"/>
      <selection pane="bottomLeft" activeCell="A5" sqref="A5"/>
      <selection pane="bottomRight" activeCell="AI12" sqref="AI1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110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44723</v>
      </c>
      <c r="D6" s="12" t="s">
        <v>13</v>
      </c>
      <c r="E6" s="2"/>
      <c r="F6" s="3"/>
      <c r="G6" s="3"/>
      <c r="AE6" s="78">
        <v>44723</v>
      </c>
    </row>
    <row r="8" spans="1:36" x14ac:dyDescent="0.25">
      <c r="A8" s="1" t="s">
        <v>21</v>
      </c>
      <c r="B8" s="2">
        <v>5.31</v>
      </c>
      <c r="C8" s="1" t="s">
        <v>38</v>
      </c>
      <c r="D8" s="2"/>
      <c r="AE8" s="12">
        <v>5.31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 t="s">
        <v>53</v>
      </c>
      <c r="AF11" s="5" t="s">
        <v>55</v>
      </c>
      <c r="AG11" s="5" t="s">
        <v>57</v>
      </c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782.92</v>
      </c>
      <c r="C12" s="26">
        <v>1283.43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2066.35</v>
      </c>
      <c r="AI12" s="26">
        <v>2055.15</v>
      </c>
      <c r="AJ12" s="69">
        <f>+AI12-AH12</f>
        <v>-11.199999999999818</v>
      </c>
    </row>
    <row r="13" spans="1:36" ht="19.5" customHeight="1" x14ac:dyDescent="0.25">
      <c r="A13" s="25" t="s">
        <v>117</v>
      </c>
      <c r="B13" s="26">
        <v>6</v>
      </c>
      <c r="C13" s="26">
        <v>12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18</v>
      </c>
      <c r="AI13" s="26"/>
      <c r="AJ13" s="69">
        <f>+AI13-AH13</f>
        <v>-18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16.5</v>
      </c>
      <c r="C15" s="23">
        <v>31.5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48</v>
      </c>
    </row>
    <row r="16" spans="1:36" s="32" customFormat="1" x14ac:dyDescent="0.25">
      <c r="A16" s="30" t="s">
        <v>20</v>
      </c>
      <c r="B16" s="31">
        <v>15</v>
      </c>
      <c r="C16" s="31">
        <v>53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68</v>
      </c>
      <c r="AJ16" s="70"/>
    </row>
    <row r="17" spans="1:36" s="47" customFormat="1" x14ac:dyDescent="0.25">
      <c r="A17" s="46" t="s">
        <v>27</v>
      </c>
      <c r="B17" s="22">
        <f>B16*$B$8</f>
        <v>79.649999999999991</v>
      </c>
      <c r="C17" s="22">
        <f>C16*$B$8</f>
        <v>281.43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361.08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</v>
      </c>
      <c r="C22" s="20">
        <f t="shared" ref="C22:AG23" si="5">+C16+C18+C20</f>
        <v>53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68</v>
      </c>
    </row>
    <row r="23" spans="1:36" s="47" customFormat="1" x14ac:dyDescent="0.25">
      <c r="A23" s="48" t="s">
        <v>26</v>
      </c>
      <c r="B23" s="19">
        <f>+B17+B19+B21</f>
        <v>79.649999999999991</v>
      </c>
      <c r="C23" s="19">
        <f t="shared" si="5"/>
        <v>281.43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361.08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13.24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13.24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70.304400000000001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70.304400000000001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13.24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13.24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70.304400000000001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70.304400000000001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467.64</v>
      </c>
      <c r="C49" s="44">
        <v>783.2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1250.8400000000001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30.86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30.86</v>
      </c>
    </row>
    <row r="54" spans="1:34" x14ac:dyDescent="0.25">
      <c r="A54" s="17" t="s">
        <v>114</v>
      </c>
      <c r="B54" s="44">
        <v>30.44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30.44</v>
      </c>
    </row>
    <row r="55" spans="1:34" x14ac:dyDescent="0.25">
      <c r="A55" s="17" t="s">
        <v>52</v>
      </c>
      <c r="B55" s="44"/>
      <c r="C55" s="44">
        <v>95.34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95.34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>
        <v>196.33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196.33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790.56000000000006</v>
      </c>
      <c r="C64" s="53">
        <f t="shared" ref="C64:AG64" si="21">+C15+C23+C31+C39+C47+C48+C49+C50+C51+C52+C53+C54+C55+C56+C57+C58+C59+C60+C61+C62+C63</f>
        <v>1292.6343999999999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2083.1943999999999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 t="str">
        <f t="shared" si="22"/>
        <v>CAJA 1 D</v>
      </c>
      <c r="AF66" s="55" t="str">
        <f t="shared" si="22"/>
        <v>CAJA 2 D</v>
      </c>
      <c r="AG66" s="55" t="str">
        <f t="shared" si="22"/>
        <v>CAJA 3 D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782.92</v>
      </c>
      <c r="C67" s="57">
        <f t="shared" ref="C67:L67" si="23">C12</f>
        <v>1283.43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2066.35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12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18</v>
      </c>
    </row>
    <row r="69" spans="1:34" s="47" customFormat="1" x14ac:dyDescent="0.25">
      <c r="A69" s="58" t="s">
        <v>94</v>
      </c>
      <c r="B69" s="59">
        <f>+B67+B68</f>
        <v>788.92</v>
      </c>
      <c r="C69" s="59">
        <f t="shared" ref="C69:AG69" si="25">+C67+C68</f>
        <v>1295.43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2084.35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1.6400000000001</v>
      </c>
      <c r="C70" s="57">
        <f t="shared" si="26"/>
        <v>-2.7956000000001495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-1.1556000000000495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K28" sqref="AK2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111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44723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649.57000000000005</v>
      </c>
      <c r="C12" s="26">
        <v>213.83</v>
      </c>
      <c r="D12" s="26">
        <v>2800.99</v>
      </c>
      <c r="E12" s="26">
        <v>1907.83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5572.2199999999993</v>
      </c>
      <c r="AI12" s="26"/>
      <c r="AJ12" s="69">
        <f>+AI12-AH12</f>
        <v>-5572.2199999999993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>
        <v>50</v>
      </c>
      <c r="C16" s="31">
        <v>15</v>
      </c>
      <c r="D16" s="31">
        <v>351</v>
      </c>
      <c r="E16" s="31">
        <v>300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716</v>
      </c>
      <c r="AJ16" s="70"/>
    </row>
    <row r="17" spans="1:36" s="47" customFormat="1" x14ac:dyDescent="0.25">
      <c r="A17" s="46" t="s">
        <v>27</v>
      </c>
      <c r="B17" s="22">
        <f>B16*$B$8</f>
        <v>265.5</v>
      </c>
      <c r="C17" s="22">
        <f>C16*$B$8</f>
        <v>79.649999999999991</v>
      </c>
      <c r="D17" s="22">
        <f t="shared" ref="D17:AG17" si="2">D16*$B$8</f>
        <v>1863.81</v>
      </c>
      <c r="E17" s="22">
        <f t="shared" si="2"/>
        <v>1592.9999999999998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3801.96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50</v>
      </c>
      <c r="C22" s="20">
        <f t="shared" ref="C22:AG23" si="5">+C16+C18+C20</f>
        <v>15</v>
      </c>
      <c r="D22" s="20">
        <f t="shared" si="5"/>
        <v>351</v>
      </c>
      <c r="E22" s="20">
        <f t="shared" si="5"/>
        <v>300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716</v>
      </c>
    </row>
    <row r="23" spans="1:36" s="47" customFormat="1" x14ac:dyDescent="0.25">
      <c r="A23" s="48" t="s">
        <v>26</v>
      </c>
      <c r="B23" s="19">
        <f>+B17+B19+B21</f>
        <v>265.5</v>
      </c>
      <c r="C23" s="19">
        <f t="shared" si="5"/>
        <v>79.649999999999991</v>
      </c>
      <c r="D23" s="19">
        <f t="shared" si="5"/>
        <v>1863.81</v>
      </c>
      <c r="E23" s="19">
        <f t="shared" si="5"/>
        <v>1592.9999999999998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3801.96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19.23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19.23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102.1113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102.1113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19.23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19.23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102.1113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102.1113</v>
      </c>
    </row>
    <row r="40" spans="1:34" x14ac:dyDescent="0.25">
      <c r="A40" s="13" t="s">
        <v>43</v>
      </c>
      <c r="B40" s="36"/>
      <c r="C40" s="36"/>
      <c r="D40" s="36"/>
      <c r="E40" s="36">
        <v>3.54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3.54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18.7974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18.7974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3.54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3.54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18.7974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18.7974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383.41</v>
      </c>
      <c r="C49" s="44">
        <v>134.91999999999999</v>
      </c>
      <c r="D49" s="44">
        <v>835.65</v>
      </c>
      <c r="E49" s="44">
        <v>310.2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1664.18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12.96</v>
      </c>
      <c r="C53" s="44"/>
      <c r="D53" s="44">
        <v>122.33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135.29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42.48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42.48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661.87000000000012</v>
      </c>
      <c r="C64" s="53">
        <f t="shared" ref="C64:AG64" si="21">+C15+C23+C31+C39+C47+C48+C49+C50+C51+C52+C53+C54+C55+C56+C57+C58+C59+C60+C61+C62+C63</f>
        <v>214.57</v>
      </c>
      <c r="D64" s="53">
        <f t="shared" si="21"/>
        <v>2966.3813</v>
      </c>
      <c r="E64" s="53">
        <f t="shared" si="21"/>
        <v>1921.9973999999997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5764.8186999999998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649.57000000000005</v>
      </c>
      <c r="C67" s="57">
        <f t="shared" ref="C67:L67" si="23">C12</f>
        <v>213.83</v>
      </c>
      <c r="D67" s="57">
        <f t="shared" si="23"/>
        <v>2800.99</v>
      </c>
      <c r="E67" s="57">
        <f t="shared" si="23"/>
        <v>1907.83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5572.2199999999993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649.57000000000005</v>
      </c>
      <c r="C69" s="59">
        <f t="shared" ref="C69:AG69" si="25">+C67+C68</f>
        <v>213.83</v>
      </c>
      <c r="D69" s="59">
        <f t="shared" si="25"/>
        <v>2800.99</v>
      </c>
      <c r="E69" s="59">
        <f t="shared" si="25"/>
        <v>1907.83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5572.2199999999993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12.300000000000068</v>
      </c>
      <c r="C70" s="57">
        <f t="shared" si="26"/>
        <v>0.73999999999998067</v>
      </c>
      <c r="D70" s="57">
        <f t="shared" si="26"/>
        <v>165.39130000000023</v>
      </c>
      <c r="E70" s="57">
        <f t="shared" si="26"/>
        <v>14.167399999999816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192.59870000000009</v>
      </c>
    </row>
    <row r="71" spans="1:34" ht="96" customHeight="1" x14ac:dyDescent="0.25">
      <c r="A71" s="77" t="s">
        <v>96</v>
      </c>
      <c r="B71" s="14" t="s">
        <v>130</v>
      </c>
      <c r="C71" s="14" t="s">
        <v>131</v>
      </c>
      <c r="D71" s="14" t="s">
        <v>132</v>
      </c>
      <c r="E71" s="14" t="s">
        <v>133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H65" sqref="AH6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104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44723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56</v>
      </c>
      <c r="H11" s="5" t="s">
        <v>58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2942.67</v>
      </c>
      <c r="C12" s="26">
        <v>2096.42</v>
      </c>
      <c r="D12" s="26">
        <v>3247.98</v>
      </c>
      <c r="E12" s="26">
        <v>1178.08</v>
      </c>
      <c r="F12" s="26">
        <v>3754.02</v>
      </c>
      <c r="G12" s="26">
        <v>3911.1</v>
      </c>
      <c r="H12" s="26">
        <v>3017.59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20147.86</v>
      </c>
      <c r="AI12" s="26">
        <v>19909.419999999998</v>
      </c>
      <c r="AJ12" s="69">
        <f>+AI12-AH12</f>
        <v>-238.44000000000233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94.5</v>
      </c>
      <c r="C15" s="23">
        <v>182.5</v>
      </c>
      <c r="D15" s="23">
        <v>182.5</v>
      </c>
      <c r="E15" s="23">
        <v>124</v>
      </c>
      <c r="F15" s="23">
        <v>193.5</v>
      </c>
      <c r="G15" s="23">
        <v>64</v>
      </c>
      <c r="H15" s="23">
        <v>351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1192</v>
      </c>
    </row>
    <row r="16" spans="1:36" s="32" customFormat="1" x14ac:dyDescent="0.25">
      <c r="A16" s="30" t="s">
        <v>20</v>
      </c>
      <c r="B16" s="31">
        <v>170</v>
      </c>
      <c r="C16" s="31">
        <v>146</v>
      </c>
      <c r="D16" s="31">
        <v>270</v>
      </c>
      <c r="E16" s="31"/>
      <c r="F16" s="31">
        <v>276</v>
      </c>
      <c r="G16" s="31">
        <v>441</v>
      </c>
      <c r="H16" s="31">
        <v>279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1582</v>
      </c>
      <c r="AJ16" s="70"/>
    </row>
    <row r="17" spans="1:36" s="47" customFormat="1" x14ac:dyDescent="0.25">
      <c r="A17" s="46" t="s">
        <v>27</v>
      </c>
      <c r="B17" s="22">
        <f>B16*$B$8</f>
        <v>902.69999999999993</v>
      </c>
      <c r="C17" s="22">
        <f>C16*$B$8</f>
        <v>775.26</v>
      </c>
      <c r="D17" s="22">
        <f t="shared" ref="D17:AG17" si="2">D16*$B$8</f>
        <v>1433.6999999999998</v>
      </c>
      <c r="E17" s="22">
        <f t="shared" si="2"/>
        <v>0</v>
      </c>
      <c r="F17" s="22">
        <f t="shared" si="2"/>
        <v>1465.56</v>
      </c>
      <c r="G17" s="22">
        <f t="shared" si="2"/>
        <v>2341.71</v>
      </c>
      <c r="H17" s="22">
        <f t="shared" si="2"/>
        <v>1481.4899999999998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8400.4199999999983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170</v>
      </c>
      <c r="C22" s="20">
        <f t="shared" ref="C22:AG23" si="5">+C16+C18+C20</f>
        <v>146</v>
      </c>
      <c r="D22" s="20">
        <f t="shared" si="5"/>
        <v>270</v>
      </c>
      <c r="E22" s="20">
        <f t="shared" si="5"/>
        <v>0</v>
      </c>
      <c r="F22" s="20">
        <f t="shared" si="5"/>
        <v>276</v>
      </c>
      <c r="G22" s="20">
        <f t="shared" si="5"/>
        <v>441</v>
      </c>
      <c r="H22" s="20">
        <f t="shared" si="5"/>
        <v>279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1582</v>
      </c>
    </row>
    <row r="23" spans="1:36" s="47" customFormat="1" x14ac:dyDescent="0.25">
      <c r="A23" s="48" t="s">
        <v>26</v>
      </c>
      <c r="B23" s="19">
        <f>+B17+B19+B21</f>
        <v>902.69999999999993</v>
      </c>
      <c r="C23" s="19">
        <f t="shared" si="5"/>
        <v>775.26</v>
      </c>
      <c r="D23" s="19">
        <f t="shared" si="5"/>
        <v>1433.6999999999998</v>
      </c>
      <c r="E23" s="19">
        <f t="shared" si="5"/>
        <v>0</v>
      </c>
      <c r="F23" s="19">
        <f t="shared" si="5"/>
        <v>1465.56</v>
      </c>
      <c r="G23" s="19">
        <f t="shared" si="5"/>
        <v>2341.71</v>
      </c>
      <c r="H23" s="19">
        <f t="shared" si="5"/>
        <v>1481.4899999999998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8400.4199999999983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74.38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74.38</v>
      </c>
    </row>
    <row r="41" spans="1:34" s="47" customFormat="1" x14ac:dyDescent="0.25">
      <c r="A41" s="46" t="s">
        <v>44</v>
      </c>
      <c r="B41" s="22">
        <f>B40*$B$8</f>
        <v>394.95779999999996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394.95779999999996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74.38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74.38</v>
      </c>
    </row>
    <row r="47" spans="1:34" s="47" customFormat="1" x14ac:dyDescent="0.25">
      <c r="A47" s="48" t="s">
        <v>48</v>
      </c>
      <c r="B47" s="19">
        <f>+B41+B43+B45</f>
        <v>394.95779999999996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394.95779999999996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1355.82</v>
      </c>
      <c r="C49" s="44"/>
      <c r="D49" s="44"/>
      <c r="E49" s="44">
        <v>999.02</v>
      </c>
      <c r="F49" s="44">
        <v>1563.18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3918.0200000000004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996.71</v>
      </c>
      <c r="D52" s="44">
        <v>1366.7</v>
      </c>
      <c r="E52" s="44"/>
      <c r="F52" s="44"/>
      <c r="G52" s="44">
        <v>1159.8499999999999</v>
      </c>
      <c r="H52" s="44">
        <v>1174.92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4698.18</v>
      </c>
    </row>
    <row r="53" spans="1:34" x14ac:dyDescent="0.25">
      <c r="A53" s="17" t="s">
        <v>18</v>
      </c>
      <c r="B53" s="44">
        <v>182.75</v>
      </c>
      <c r="C53" s="44">
        <v>145.37</v>
      </c>
      <c r="D53" s="44">
        <v>219.06</v>
      </c>
      <c r="E53" s="44"/>
      <c r="F53" s="44">
        <v>219.46</v>
      </c>
      <c r="G53" s="44">
        <v>349.81</v>
      </c>
      <c r="H53" s="44">
        <v>19.66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1136.1100000000001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7.17</v>
      </c>
      <c r="C55" s="44"/>
      <c r="D55" s="44"/>
      <c r="E55" s="44">
        <v>55.39</v>
      </c>
      <c r="F55" s="44">
        <v>316.16000000000003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378.72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>
        <v>50.67</v>
      </c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50.67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2937.8977999999997</v>
      </c>
      <c r="C64" s="53">
        <f t="shared" ref="C64:AG64" si="21">+C15+C23+C31+C39+C47+C48+C49+C50+C51+C52+C53+C54+C55+C56+C57+C58+C59+C60+C61+C62+C63</f>
        <v>2099.84</v>
      </c>
      <c r="D64" s="53">
        <f t="shared" si="21"/>
        <v>3252.6299999999997</v>
      </c>
      <c r="E64" s="53">
        <f t="shared" si="21"/>
        <v>1178.4100000000001</v>
      </c>
      <c r="F64" s="53">
        <f t="shared" si="21"/>
        <v>3757.8599999999997</v>
      </c>
      <c r="G64" s="53">
        <f t="shared" si="21"/>
        <v>3915.37</v>
      </c>
      <c r="H64" s="53">
        <f t="shared" si="21"/>
        <v>3027.0699999999997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20169.077799999999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1 N</v>
      </c>
      <c r="G66" s="55" t="str">
        <f t="shared" si="22"/>
        <v>CAJA 2 N</v>
      </c>
      <c r="H66" s="55" t="str">
        <f t="shared" si="22"/>
        <v>CAJA 3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2942.67</v>
      </c>
      <c r="C67" s="57">
        <f t="shared" ref="C67:L67" si="23">C12</f>
        <v>2096.42</v>
      </c>
      <c r="D67" s="57">
        <f t="shared" si="23"/>
        <v>3247.98</v>
      </c>
      <c r="E67" s="57">
        <f t="shared" si="23"/>
        <v>1178.08</v>
      </c>
      <c r="F67" s="57">
        <f t="shared" si="23"/>
        <v>3754.02</v>
      </c>
      <c r="G67" s="57">
        <f t="shared" si="23"/>
        <v>3911.1</v>
      </c>
      <c r="H67" s="57">
        <f t="shared" si="23"/>
        <v>3017.59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20147.86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2942.67</v>
      </c>
      <c r="C69" s="59">
        <f t="shared" ref="C69:AG69" si="25">+C67+C68</f>
        <v>2096.42</v>
      </c>
      <c r="D69" s="59">
        <f t="shared" si="25"/>
        <v>3247.98</v>
      </c>
      <c r="E69" s="59">
        <f t="shared" si="25"/>
        <v>1178.08</v>
      </c>
      <c r="F69" s="59">
        <f t="shared" si="25"/>
        <v>3754.02</v>
      </c>
      <c r="G69" s="59">
        <f t="shared" si="25"/>
        <v>3911.1</v>
      </c>
      <c r="H69" s="59">
        <f t="shared" si="25"/>
        <v>3017.59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20147.86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-4.7722000000003391</v>
      </c>
      <c r="C70" s="57">
        <f t="shared" si="26"/>
        <v>3.4200000000000728</v>
      </c>
      <c r="D70" s="57">
        <f t="shared" si="26"/>
        <v>4.6499999999996362</v>
      </c>
      <c r="E70" s="57">
        <f t="shared" si="26"/>
        <v>0.33000000000015461</v>
      </c>
      <c r="F70" s="57">
        <f t="shared" si="26"/>
        <v>3.8399999999996908</v>
      </c>
      <c r="G70" s="57">
        <f t="shared" si="26"/>
        <v>4.2699999999999818</v>
      </c>
      <c r="H70" s="57">
        <f t="shared" si="26"/>
        <v>9.4799999999995634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21.217799999998761</v>
      </c>
    </row>
    <row r="71" spans="1:34" ht="94.5" customHeight="1" x14ac:dyDescent="0.25">
      <c r="A71" s="77" t="s">
        <v>96</v>
      </c>
      <c r="B71" s="14" t="s">
        <v>143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2022-06-14T19:17:19Z</dcterms:modified>
</cp:coreProperties>
</file>