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BOVEDA JUNIO 2022\"/>
    </mc:Choice>
  </mc:AlternateContent>
  <bookViews>
    <workbookView xWindow="0" yWindow="0" windowWidth="19200" windowHeight="11505" tabRatio="605" firstSheet="7" activeTab="7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AH13" i="151"/>
  <c r="AH14" i="151"/>
  <c r="AH12" i="151"/>
  <c r="AH13" i="152"/>
  <c r="AH14" i="152"/>
  <c r="AH12" i="152"/>
  <c r="AJ12" i="152" s="1"/>
  <c r="H2" i="145"/>
  <c r="G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D41" i="152"/>
  <c r="AC41" i="152"/>
  <c r="AB41" i="152"/>
  <c r="AA41" i="152"/>
  <c r="Z41" i="152"/>
  <c r="Y41" i="152"/>
  <c r="X41" i="152"/>
  <c r="W41" i="152"/>
  <c r="V41" i="152"/>
  <c r="U41" i="152"/>
  <c r="T41" i="152"/>
  <c r="S41" i="152"/>
  <c r="R41" i="152"/>
  <c r="Q41" i="152"/>
  <c r="P41" i="152"/>
  <c r="O41" i="152"/>
  <c r="N41" i="152"/>
  <c r="M41" i="152"/>
  <c r="L41" i="152"/>
  <c r="K41" i="152"/>
  <c r="J41" i="152"/>
  <c r="I41" i="152"/>
  <c r="H41" i="152"/>
  <c r="G41" i="152"/>
  <c r="F41" i="152"/>
  <c r="E41" i="152"/>
  <c r="D41" i="152"/>
  <c r="C41" i="152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C33" i="152"/>
  <c r="AB33" i="152"/>
  <c r="AA33" i="152"/>
  <c r="Z33" i="152"/>
  <c r="Y33" i="152"/>
  <c r="X33" i="152"/>
  <c r="W33" i="152"/>
  <c r="V33" i="152"/>
  <c r="U33" i="152"/>
  <c r="T33" i="152"/>
  <c r="S33" i="152"/>
  <c r="R33" i="152"/>
  <c r="Q33" i="152"/>
  <c r="P33" i="152"/>
  <c r="O33" i="152"/>
  <c r="N33" i="152"/>
  <c r="M33" i="152"/>
  <c r="L33" i="152"/>
  <c r="K33" i="152"/>
  <c r="J33" i="152"/>
  <c r="I33" i="152"/>
  <c r="H33" i="152"/>
  <c r="G33" i="152"/>
  <c r="F33" i="152"/>
  <c r="E33" i="152"/>
  <c r="D33" i="152"/>
  <c r="C33" i="152"/>
  <c r="B33" i="152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B39" i="152" l="1"/>
  <c r="F39" i="152"/>
  <c r="J39" i="152"/>
  <c r="N39" i="152"/>
  <c r="R39" i="152"/>
  <c r="V39" i="152"/>
  <c r="Z39" i="152"/>
  <c r="AD39" i="152"/>
  <c r="C47" i="152"/>
  <c r="G47" i="152"/>
  <c r="K47" i="152"/>
  <c r="O47" i="152"/>
  <c r="S47" i="152"/>
  <c r="W47" i="152"/>
  <c r="AA47" i="152"/>
  <c r="AE47" i="152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I64" i="150" s="1"/>
  <c r="I70" i="150" s="1"/>
  <c r="K31" i="150"/>
  <c r="M31" i="150"/>
  <c r="O31" i="150"/>
  <c r="Q31" i="150"/>
  <c r="S31" i="150"/>
  <c r="U31" i="150"/>
  <c r="W31" i="150"/>
  <c r="Y31" i="150"/>
  <c r="Y64" i="150" s="1"/>
  <c r="Y70" i="150" s="1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C64" i="151" s="1"/>
  <c r="C70" i="151" s="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F64" i="152" l="1"/>
  <c r="AF70" i="152" s="1"/>
  <c r="X64" i="152"/>
  <c r="X70" i="152" s="1"/>
  <c r="P64" i="152"/>
  <c r="P70" i="152" s="1"/>
  <c r="H64" i="152"/>
  <c r="H70" i="152" s="1"/>
  <c r="AH23" i="149"/>
  <c r="F11" i="145" s="1"/>
  <c r="AC64" i="150"/>
  <c r="AC70" i="150" s="1"/>
  <c r="U64" i="150"/>
  <c r="U70" i="150" s="1"/>
  <c r="M64" i="150"/>
  <c r="M70" i="150" s="1"/>
  <c r="E64" i="150"/>
  <c r="E70" i="150" s="1"/>
  <c r="AG64" i="149"/>
  <c r="AG70" i="149" s="1"/>
  <c r="Y64" i="149"/>
  <c r="Y70" i="149" s="1"/>
  <c r="Q64" i="149"/>
  <c r="Q70" i="149" s="1"/>
  <c r="I64" i="149"/>
  <c r="I70" i="149" s="1"/>
  <c r="AH23" i="151"/>
  <c r="H11" i="145" s="1"/>
  <c r="B64" i="150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50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AB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AB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G23" i="40" l="1"/>
  <c r="Y23" i="40"/>
  <c r="U23" i="40"/>
  <c r="AE47" i="40"/>
  <c r="W47" i="40"/>
  <c r="AF39" i="40"/>
  <c r="AD39" i="40"/>
  <c r="X39" i="40"/>
  <c r="Q69" i="40"/>
  <c r="M69" i="40"/>
  <c r="T47" i="40"/>
  <c r="AE39" i="40"/>
  <c r="AA39" i="40"/>
  <c r="W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X70" i="40" s="1"/>
  <c r="V31" i="40"/>
  <c r="V64" i="40" s="1"/>
  <c r="V70" i="40" s="1"/>
  <c r="T31" i="40"/>
  <c r="AH30" i="40"/>
  <c r="B18" i="145" s="1"/>
  <c r="J18" i="145" s="1"/>
  <c r="AG31" i="40"/>
  <c r="AE31" i="40"/>
  <c r="AC31" i="40"/>
  <c r="AC64" i="40" s="1"/>
  <c r="AC70" i="40" s="1"/>
  <c r="AA31" i="40"/>
  <c r="Y31" i="40"/>
  <c r="W31" i="40"/>
  <c r="U31" i="40"/>
  <c r="AH22" i="40"/>
  <c r="B10" i="145" s="1"/>
  <c r="J10" i="145" s="1"/>
  <c r="B4" i="145"/>
  <c r="J4" i="145" s="1"/>
  <c r="AB64" i="40"/>
  <c r="AB70" i="40" s="1"/>
  <c r="T64" i="40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C69" i="40" s="1"/>
  <c r="D68" i="40"/>
  <c r="E68" i="40"/>
  <c r="F68" i="40"/>
  <c r="G68" i="40"/>
  <c r="H68" i="40"/>
  <c r="I68" i="40"/>
  <c r="J68" i="40"/>
  <c r="K68" i="40"/>
  <c r="L68" i="40"/>
  <c r="B68" i="40"/>
  <c r="C17" i="40"/>
  <c r="L69" i="40" l="1"/>
  <c r="Y64" i="40"/>
  <c r="Y70" i="40" s="1"/>
  <c r="Z64" i="40"/>
  <c r="Z70" i="40" s="1"/>
  <c r="AD64" i="40"/>
  <c r="AD70" i="40" s="1"/>
  <c r="H69" i="40"/>
  <c r="D69" i="40"/>
  <c r="AE64" i="40"/>
  <c r="AE70" i="40" s="1"/>
  <c r="Q39" i="40"/>
  <c r="M39" i="40"/>
  <c r="AG64" i="40"/>
  <c r="AG70" i="40" s="1"/>
  <c r="AF64" i="40"/>
  <c r="AF70" i="40" s="1"/>
  <c r="AA64" i="40"/>
  <c r="AA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M64" i="40" l="1"/>
  <c r="M70" i="40" s="1"/>
  <c r="AH69" i="40"/>
  <c r="R64" i="40"/>
  <c r="R70" i="40" s="1"/>
  <c r="O64" i="40"/>
  <c r="O70" i="40" s="1"/>
  <c r="S64" i="40"/>
  <c r="S70" i="40" s="1"/>
  <c r="P64" i="40"/>
  <c r="P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G23" i="40"/>
  <c r="C30" i="40"/>
  <c r="D30" i="40"/>
  <c r="E30" i="40"/>
  <c r="F30" i="40"/>
  <c r="G30" i="40"/>
  <c r="H30" i="40"/>
  <c r="I30" i="40"/>
  <c r="J30" i="40"/>
  <c r="K30" i="40"/>
  <c r="L30" i="40"/>
  <c r="C31" i="40"/>
  <c r="G31" i="40"/>
  <c r="K31" i="40"/>
  <c r="C38" i="40"/>
  <c r="D38" i="40"/>
  <c r="E38" i="40"/>
  <c r="F38" i="40"/>
  <c r="G38" i="40"/>
  <c r="H38" i="40"/>
  <c r="I38" i="40"/>
  <c r="J38" i="40"/>
  <c r="K38" i="40"/>
  <c r="L38" i="40"/>
  <c r="F39" i="40"/>
  <c r="H39" i="40"/>
  <c r="I39" i="40"/>
  <c r="J39" i="40"/>
  <c r="C46" i="40"/>
  <c r="D46" i="40"/>
  <c r="E46" i="40"/>
  <c r="F46" i="40"/>
  <c r="G46" i="40"/>
  <c r="H46" i="40"/>
  <c r="I46" i="40"/>
  <c r="J46" i="40"/>
  <c r="K46" i="40"/>
  <c r="L46" i="40"/>
  <c r="C47" i="40"/>
  <c r="K47" i="40"/>
  <c r="B38" i="40"/>
  <c r="K23" i="40" l="1"/>
  <c r="E23" i="40"/>
  <c r="I31" i="40"/>
  <c r="E31" i="40"/>
  <c r="L39" i="40"/>
  <c r="D39" i="40"/>
  <c r="I47" i="40"/>
  <c r="G47" i="40"/>
  <c r="E47" i="40"/>
  <c r="E39" i="40"/>
  <c r="E64" i="40" s="1"/>
  <c r="E70" i="40" s="1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G64" i="40" s="1"/>
  <c r="G70" i="40" s="1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K64" i="40"/>
  <c r="K70" i="40" s="1"/>
  <c r="I64" i="40"/>
  <c r="I70" i="40" s="1"/>
  <c r="B23" i="40"/>
  <c r="D64" i="40" l="1"/>
  <c r="D70" i="40" s="1"/>
  <c r="L64" i="40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<sst xmlns="http://schemas.openxmlformats.org/spreadsheetml/2006/main" count="760" uniqueCount="136">
  <si>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</si>
  <si>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</si>
  <si>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</si>
  <si>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</si>
  <si>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</si>
  <si>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</si>
  <si>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</si>
  <si>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</si>
  <si>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</si>
  <si>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</si>
  <si>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</si>
  <si>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</si>
  <si>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</si>
  <si>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</si>
  <si>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</si>
  <si>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</si>
  <si>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</si>
  <si>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</si>
  <si>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</si>
  <si>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</si>
  <si>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</si>
  <si>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</si>
  <si>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</si>
  <si>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</si>
  <si>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</si>
  <si>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</si>
  <si>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</si>
  <si>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</si>
  <si>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</si>
  <si>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</si>
  <si>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</si>
  <si>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</si>
  <si>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</si>
  <si>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</si>
  <si>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</si>
  <si>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</si>
  <si>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</si>
  <si>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</si>
  <si>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</si>
  <si>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</si>
  <si>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</si>
  <si>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</si>
  <si>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</si>
  <si>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</si>
  <si>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</si>
  <si>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</si>
  <si>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</si>
  <si>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</si>
  <si>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</si>
  <si>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</si>
  <si>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</si>
  <si>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</si>
  <si>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</si>
  <si>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</si>
  <si>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</si>
  <si>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</si>
  <si>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</si>
  <si>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</si>
  <si>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</si>
  <si>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</si>
  <si>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</si>
  <si>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</si>
  <si>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</si>
  <si>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</si>
  <si>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</si>
  <si>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</si>
  <si>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</si>
  <si>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</si>
  <si>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</si>
  <si>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</si>
  <si>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</si>
  <si>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</si>
  <si>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</si>
  <si>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</si>
  <si>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</si>
  <si>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</si>
  <si>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</si>
  <si>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</si>
  <si>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</si>
  <si>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</si>
  <si>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</si>
  <si>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</si>
  <si>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</si>
  <si>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</si>
  <si>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</si>
  <si>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</si>
  <si>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</si>
  <si>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</si>
  <si>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</si>
  <si>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</si>
  <si>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</si>
  <si>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</si>
  <si>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</si>
  <si>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</si>
  <si>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</si>
  <si>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</si>
  <si>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</si>
  <si>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</si>
  <si>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</si>
  <si>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</si>
  <si>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</si>
  <si>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</si>
  <si>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</si>
  <si>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</si>
  <si>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</si>
  <si>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</si>
  <si>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</si>
  <si>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</si>
  <si>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</si>
  <si>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</si>
  <si>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</si>
  <si>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</si>
  <si>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</si>
  <si>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</si>
  <si>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</si>
  <si>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</si>
  <si>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</si>
  <si>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</si>
  <si>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</si>
  <si>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</si>
  <si>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</si>
  <si>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</si>
  <si>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</si>
  <si>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R/F 17.50</t>
  </si>
  <si>
    <t>R/F 22.50</t>
  </si>
  <si>
    <t>R/F 134.50</t>
  </si>
  <si>
    <t>R/F 46.00</t>
  </si>
  <si>
    <t>EFECTIVO.</t>
  </si>
  <si>
    <t>R/F 25.70</t>
  </si>
  <si>
    <t>R/F 5.00</t>
  </si>
  <si>
    <t>NOTA CREDITO 10$.</t>
  </si>
  <si>
    <t>R/F 57.00</t>
  </si>
  <si>
    <t>MAL REGISTRO 1$.</t>
  </si>
  <si>
    <t>R/F 16.00</t>
  </si>
  <si>
    <t>R/F 8.00</t>
  </si>
  <si>
    <t>R/F 11.00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</si>
</sst>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85225.82</v>
      </c>
      <c r="C2" s="43">
        <f>MODELO!AH12</f>
        <v>29097.03</v>
      </c>
      <c r="D2" s="43">
        <f>EXQUISITECES!AH12</f>
        <v>10319.26</v>
      </c>
      <c r="E2" s="43">
        <f>HOYADA!AH12</f>
        <v>10683.91</v>
      </c>
      <c r="F2" s="43">
        <f>FARMASTOP!AH12</f>
        <v>2313.2599999999998</v>
      </c>
      <c r="G2" s="43">
        <f>BOCAS!AH12</f>
        <v>2653.1899999999996</v>
      </c>
      <c r="H2" s="43">
        <f>LAGUNETICA!AH12</f>
        <v>19847.590000000004</v>
      </c>
      <c r="I2" s="43">
        <f>SANANTONIO!AH12</f>
        <v>0</v>
      </c>
      <c r="J2" s="43">
        <f>SUM(B2:I2)</f>
        <v>160140.06</v>
      </c>
    </row>
    <row r="3" spans="1:10" x14ac:dyDescent="0.25">
      <c r="A3" s="46" t="s">
        <v>0</v>
      </c>
      <c r="B3" s="43">
        <f>AUTOMERCADO!AH15</f>
        <v>1491.7</v>
      </c>
      <c r="C3" s="43">
        <f>MODELO!AH15</f>
        <v>1083.8000000000002</v>
      </c>
      <c r="D3" s="43">
        <f>EXQUISITECES!AH15</f>
        <v>675</v>
      </c>
      <c r="E3" s="43">
        <f>HOYADA!AH15</f>
        <v>1316</v>
      </c>
      <c r="F3" s="43">
        <f>FARMASTOP!AH15</f>
        <v>158.5</v>
      </c>
      <c r="G3" s="43">
        <f>BOCAS!AH15</f>
        <v>29.5</v>
      </c>
      <c r="H3" s="43">
        <f>LAGUNETICA!AH15</f>
        <v>2420.5</v>
      </c>
      <c r="I3" s="43">
        <f>SANANTONIO!AH15</f>
        <v>0</v>
      </c>
      <c r="J3" s="43">
        <f t="shared" ref="J3:J52" si="0">SUM(B3:I3)</f>
        <v>7175</v>
      </c>
    </row>
    <row r="4" spans="1:10" x14ac:dyDescent="0.25">
      <c r="A4" s="73" t="s">
        <v>20</v>
      </c>
      <c r="B4" s="43">
        <f>AUTOMERCADO!AH16</f>
        <v>8575</v>
      </c>
      <c r="C4" s="43">
        <f>MODELO!AH16</f>
        <v>2643</v>
      </c>
      <c r="D4" s="43">
        <f>EXQUISITECES!AH16</f>
        <v>871</v>
      </c>
      <c r="E4" s="43">
        <f>HOYADA!AH16</f>
        <v>767</v>
      </c>
      <c r="F4" s="43">
        <f>FARMASTOP!AH16</f>
        <v>94</v>
      </c>
      <c r="G4" s="43">
        <f>BOCAS!AH16</f>
        <v>376</v>
      </c>
      <c r="H4" s="43">
        <f>LAGUNETICA!AH16</f>
        <v>1531</v>
      </c>
      <c r="I4" s="43">
        <f>SANANTONIO!AH16</f>
        <v>0</v>
      </c>
      <c r="J4" s="43">
        <f t="shared" si="0"/>
        <v>14857</v>
      </c>
    </row>
    <row r="5" spans="1:10" x14ac:dyDescent="0.25">
      <c r="A5" s="46" t="s">
        <v>27</v>
      </c>
      <c r="B5" s="43">
        <f>AUTOMERCADO!AH17</f>
        <v>45533.25</v>
      </c>
      <c r="C5" s="43">
        <f>MODELO!AH17</f>
        <v>14034.329999999998</v>
      </c>
      <c r="D5" s="43">
        <f>EXQUISITECES!AH17</f>
        <v>4625.01</v>
      </c>
      <c r="E5" s="43">
        <f>HOYADA!AH17</f>
        <v>4072.7699999999995</v>
      </c>
      <c r="F5" s="43">
        <f>FARMASTOP!AH17</f>
        <v>499.14</v>
      </c>
      <c r="G5" s="43">
        <f>BOCAS!AH17</f>
        <v>1996.56</v>
      </c>
      <c r="H5" s="43">
        <f>LAGUNETICA!AH17</f>
        <v>8129.6099999999988</v>
      </c>
      <c r="I5" s="43">
        <f>SANANTONIO!AH17</f>
        <v>0</v>
      </c>
      <c r="J5" s="43">
        <f t="shared" si="0"/>
        <v>78890.67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8575</v>
      </c>
      <c r="C10" s="43">
        <f>MODELO!AH22</f>
        <v>2643</v>
      </c>
      <c r="D10" s="43">
        <f>EXQUISITECES!AH22</f>
        <v>871</v>
      </c>
      <c r="E10" s="43">
        <f>HOYADA!AH22</f>
        <v>767</v>
      </c>
      <c r="F10" s="43">
        <f>FARMASTOP!AH22</f>
        <v>94</v>
      </c>
      <c r="G10" s="43">
        <f>BOCAS!AH22</f>
        <v>376</v>
      </c>
      <c r="H10" s="43">
        <f>LAGUNETICA!AH22</f>
        <v>1531</v>
      </c>
      <c r="I10" s="43">
        <f>SANANTONIO!AH22</f>
        <v>0</v>
      </c>
      <c r="J10" s="43">
        <f t="shared" si="0"/>
        <v>14857</v>
      </c>
    </row>
    <row r="11" spans="1:10" x14ac:dyDescent="0.25">
      <c r="A11" s="48" t="s">
        <v>26</v>
      </c>
      <c r="B11" s="43">
        <f>AUTOMERCADO!AH23</f>
        <v>45533.25</v>
      </c>
      <c r="C11" s="43">
        <f>MODELO!AH23</f>
        <v>14034.329999999998</v>
      </c>
      <c r="D11" s="43">
        <f>EXQUISITECES!AH23</f>
        <v>4625.01</v>
      </c>
      <c r="E11" s="43">
        <f>HOYADA!AH23</f>
        <v>4072.7699999999995</v>
      </c>
      <c r="F11" s="43">
        <f>FARMASTOP!AH23</f>
        <v>499.14</v>
      </c>
      <c r="G11" s="43">
        <f>BOCAS!AH23</f>
        <v>1996.56</v>
      </c>
      <c r="H11" s="43">
        <f>LAGUNETICA!AH23</f>
        <v>8129.6099999999988</v>
      </c>
      <c r="I11" s="43">
        <f>SANANTONIO!AH23</f>
        <v>0</v>
      </c>
      <c r="J11" s="43">
        <f t="shared" si="0"/>
        <v>78890.67</v>
      </c>
    </row>
    <row r="12" spans="1:10" x14ac:dyDescent="0.25">
      <c r="A12" s="46" t="s">
        <v>28</v>
      </c>
      <c r="B12" s="43">
        <f>AUTOMERCADO!AH24</f>
        <v>90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90</v>
      </c>
    </row>
    <row r="13" spans="1:10" x14ac:dyDescent="0.25">
      <c r="A13" s="46" t="s">
        <v>31</v>
      </c>
      <c r="B13" s="43">
        <f>AUTOMERCADO!AH25</f>
        <v>504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504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90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90</v>
      </c>
    </row>
    <row r="19" spans="1:10" x14ac:dyDescent="0.25">
      <c r="A19" s="48" t="s">
        <v>33</v>
      </c>
      <c r="B19" s="43">
        <f>AUTOMERCADO!AH31</f>
        <v>504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504</v>
      </c>
    </row>
    <row r="20" spans="1:10" x14ac:dyDescent="0.25">
      <c r="A20" s="46" t="s">
        <v>34</v>
      </c>
      <c r="B20" s="43">
        <f>AUTOMERCADO!AH32</f>
        <v>279.74</v>
      </c>
      <c r="C20" s="43">
        <f>MODELO!AH32</f>
        <v>73.16</v>
      </c>
      <c r="D20" s="43">
        <f>EXQUISITECES!AH32</f>
        <v>13.78</v>
      </c>
      <c r="E20" s="43">
        <f>HOYADA!AH32</f>
        <v>37.44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404.11999999999995</v>
      </c>
    </row>
    <row r="21" spans="1:10" x14ac:dyDescent="0.25">
      <c r="A21" s="46" t="s">
        <v>35</v>
      </c>
      <c r="B21" s="43">
        <f>AUTOMERCADO!AH33</f>
        <v>1485.4194</v>
      </c>
      <c r="C21" s="43">
        <f>MODELO!AH33</f>
        <v>388.4796</v>
      </c>
      <c r="D21" s="43">
        <f>EXQUISITECES!AH33</f>
        <v>73.17179999999999</v>
      </c>
      <c r="E21" s="43">
        <f>HOYADA!AH33</f>
        <v>198.80639999999997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2145.8771999999999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279.74</v>
      </c>
      <c r="C26" s="43">
        <f>MODELO!AH38</f>
        <v>73.16</v>
      </c>
      <c r="D26" s="43">
        <f>EXQUISITECES!AH38</f>
        <v>13.78</v>
      </c>
      <c r="E26" s="43">
        <f>HOYADA!AH38</f>
        <v>37.44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404.11999999999995</v>
      </c>
    </row>
    <row r="27" spans="1:10" x14ac:dyDescent="0.25">
      <c r="A27" s="48" t="s">
        <v>42</v>
      </c>
      <c r="B27" s="43">
        <f>AUTOMERCADO!AH39</f>
        <v>1485.4194</v>
      </c>
      <c r="C27" s="43">
        <f>MODELO!AH39</f>
        <v>388.4796</v>
      </c>
      <c r="D27" s="43">
        <f>EXQUISITECES!AH39</f>
        <v>73.17179999999999</v>
      </c>
      <c r="E27" s="43">
        <f>HOYADA!AH39</f>
        <v>198.80639999999997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2145.8771999999999</v>
      </c>
    </row>
    <row r="28" spans="1:10" x14ac:dyDescent="0.25">
      <c r="A28" s="46" t="s">
        <v>43</v>
      </c>
      <c r="B28" s="43">
        <f>AUTOMERCADO!AH40</f>
        <v>521.04999999999995</v>
      </c>
      <c r="C28" s="43">
        <f>MODELO!AH40</f>
        <v>0</v>
      </c>
      <c r="D28" s="43">
        <f>EXQUISITECES!AH40</f>
        <v>7.61</v>
      </c>
      <c r="E28" s="43">
        <f>HOYADA!AH40</f>
        <v>26.84</v>
      </c>
      <c r="F28" s="43">
        <f>FARMASTOP!AH40</f>
        <v>31.35</v>
      </c>
      <c r="G28" s="43">
        <f>BOCAS!AH40</f>
        <v>0</v>
      </c>
      <c r="H28" s="43">
        <f>LAGUNETICA!AH40</f>
        <v>15</v>
      </c>
      <c r="I28" s="43">
        <f>SANANTONIO!AH40</f>
        <v>0</v>
      </c>
      <c r="J28" s="43">
        <f t="shared" si="0"/>
        <v>601.85</v>
      </c>
    </row>
    <row r="29" spans="1:10" x14ac:dyDescent="0.25">
      <c r="A29" s="46" t="s">
        <v>44</v>
      </c>
      <c r="B29" s="43">
        <f>AUTOMERCADO!AH41</f>
        <v>2766.7754999999997</v>
      </c>
      <c r="C29" s="43">
        <f>MODELO!AH41</f>
        <v>0</v>
      </c>
      <c r="D29" s="43">
        <f>EXQUISITECES!AH41</f>
        <v>40.409100000000002</v>
      </c>
      <c r="E29" s="43">
        <f>HOYADA!AH41</f>
        <v>142.5204</v>
      </c>
      <c r="F29" s="43">
        <f>FARMASTOP!AH41</f>
        <v>166.46850000000001</v>
      </c>
      <c r="G29" s="43">
        <f>BOCAS!AH41</f>
        <v>0</v>
      </c>
      <c r="H29" s="43">
        <f>LAGUNETICA!AH41</f>
        <v>79.649999999999991</v>
      </c>
      <c r="I29" s="43">
        <f>SANANTONIO!AH41</f>
        <v>0</v>
      </c>
      <c r="J29" s="43">
        <f t="shared" si="0"/>
        <v>3195.8234999999995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521.04999999999995</v>
      </c>
      <c r="C34" s="43">
        <f>MODELO!AH46</f>
        <v>0</v>
      </c>
      <c r="D34" s="43">
        <f>EXQUISITECES!AH46</f>
        <v>7.61</v>
      </c>
      <c r="E34" s="43">
        <f>HOYADA!AH46</f>
        <v>26.84</v>
      </c>
      <c r="F34" s="43">
        <f>FARMASTOP!AH46</f>
        <v>31.35</v>
      </c>
      <c r="G34" s="43">
        <f>BOCAS!AH46</f>
        <v>0</v>
      </c>
      <c r="H34" s="43">
        <f>LAGUNETICA!AH46</f>
        <v>15</v>
      </c>
      <c r="I34" s="43">
        <f>SANANTONIO!AH46</f>
        <v>0</v>
      </c>
      <c r="J34" s="43">
        <f t="shared" si="0"/>
        <v>601.85</v>
      </c>
    </row>
    <row r="35" spans="1:10" x14ac:dyDescent="0.25">
      <c r="A35" s="48" t="s">
        <v>48</v>
      </c>
      <c r="B35" s="43">
        <f>AUTOMERCADO!AH47</f>
        <v>2766.7754999999997</v>
      </c>
      <c r="C35" s="43">
        <f>MODELO!AH47</f>
        <v>0</v>
      </c>
      <c r="D35" s="43">
        <f>EXQUISITECES!AH47</f>
        <v>40.409100000000002</v>
      </c>
      <c r="E35" s="43">
        <f>HOYADA!AH47</f>
        <v>142.5204</v>
      </c>
      <c r="F35" s="43">
        <f>FARMASTOP!AH47</f>
        <v>166.46850000000001</v>
      </c>
      <c r="G35" s="43">
        <f>BOCAS!AH47</f>
        <v>0</v>
      </c>
      <c r="H35" s="43">
        <f>LAGUNETICA!AH47</f>
        <v>79.649999999999991</v>
      </c>
      <c r="I35" s="43">
        <f>SANANTONIO!AH47</f>
        <v>0</v>
      </c>
      <c r="J35" s="43">
        <f t="shared" si="0"/>
        <v>3195.8234999999995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28839.049999999992</v>
      </c>
      <c r="C37" s="43">
        <f>MODELO!AH49</f>
        <v>9950.81</v>
      </c>
      <c r="D37" s="43">
        <f>EXQUISITECES!AH49</f>
        <v>4009.1199999999994</v>
      </c>
      <c r="E37" s="43">
        <f>HOYADA!AH49</f>
        <v>4240.5600000000004</v>
      </c>
      <c r="F37" s="43">
        <f>FARMASTOP!AH49</f>
        <v>1330.84</v>
      </c>
      <c r="G37" s="43">
        <f>BOCAS!AH49</f>
        <v>658.28</v>
      </c>
      <c r="H37" s="43">
        <f>LAGUNETICA!AH49</f>
        <v>4434.7400000000007</v>
      </c>
      <c r="I37" s="43">
        <f>SANANTONIO!AH49</f>
        <v>0</v>
      </c>
      <c r="J37" s="43">
        <f t="shared" si="0"/>
        <v>53463.399999999987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1310.75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3533.72</v>
      </c>
      <c r="I40" s="43">
        <f>SANANTONIO!AH52</f>
        <v>0</v>
      </c>
      <c r="J40" s="43">
        <f t="shared" si="0"/>
        <v>4844.4699999999993</v>
      </c>
    </row>
    <row r="41" spans="1:10" x14ac:dyDescent="0.25">
      <c r="A41" s="74" t="s">
        <v>18</v>
      </c>
      <c r="B41" s="43">
        <f>AUTOMERCADO!AH53</f>
        <v>1952.9599999999998</v>
      </c>
      <c r="C41" s="43">
        <f>MODELO!AH53</f>
        <v>1558.88</v>
      </c>
      <c r="D41" s="43">
        <f>EXQUISITECES!AH53</f>
        <v>650.47</v>
      </c>
      <c r="E41" s="43">
        <f>HOYADA!AH53</f>
        <v>628.41999999999996</v>
      </c>
      <c r="F41" s="43">
        <f>FARMASTOP!AH53</f>
        <v>119.52000000000001</v>
      </c>
      <c r="G41" s="43">
        <f>BOCAS!AH53</f>
        <v>3.82</v>
      </c>
      <c r="H41" s="43">
        <f>LAGUNETICA!AH53</f>
        <v>1274.22</v>
      </c>
      <c r="I41" s="43">
        <f>SANANTONIO!AH53</f>
        <v>0</v>
      </c>
      <c r="J41" s="43">
        <f t="shared" si="0"/>
        <v>6188.2900000000009</v>
      </c>
    </row>
    <row r="42" spans="1:10" x14ac:dyDescent="0.25">
      <c r="A42" s="74" t="s">
        <v>114</v>
      </c>
      <c r="B42" s="43">
        <f>AUTOMERCADO!AH54</f>
        <v>11.17</v>
      </c>
      <c r="C42" s="43">
        <f>MODELO!AH54</f>
        <v>76.669999999999987</v>
      </c>
      <c r="D42" s="43">
        <f>EXQUISITECES!AH54</f>
        <v>0</v>
      </c>
      <c r="E42" s="43">
        <f>HOYADA!AH54</f>
        <v>0</v>
      </c>
      <c r="F42" s="43">
        <f>FARMASTOP!AH54</f>
        <v>32.44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120.27999999999999</v>
      </c>
    </row>
    <row r="43" spans="1:10" x14ac:dyDescent="0.25">
      <c r="A43" s="74" t="s">
        <v>52</v>
      </c>
      <c r="B43" s="43">
        <f>AUTOMERCADO!AH55</f>
        <v>2931.26</v>
      </c>
      <c r="C43" s="43">
        <f>MODELO!AH55</f>
        <v>724.71</v>
      </c>
      <c r="D43" s="43">
        <f>EXQUISITECES!AH55</f>
        <v>270.55</v>
      </c>
      <c r="E43" s="43">
        <f>HOYADA!AH55</f>
        <v>98.72</v>
      </c>
      <c r="F43" s="43">
        <f>FARMASTOP!AH55</f>
        <v>71.52</v>
      </c>
      <c r="G43" s="43">
        <f>BOCAS!AH55</f>
        <v>0</v>
      </c>
      <c r="H43" s="43">
        <f>LAGUNETICA!AH55</f>
        <v>7.02</v>
      </c>
      <c r="I43" s="43">
        <f>SANANTONIO!AH55</f>
        <v>0</v>
      </c>
      <c r="J43" s="43">
        <f t="shared" si="0"/>
        <v>4103.7800000000007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43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43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85515.584899999987</v>
      </c>
      <c r="C52" s="75">
        <f>MODELO!AH64</f>
        <v>29171.429599999999</v>
      </c>
      <c r="D52" s="75">
        <f>EXQUISITECES!AH64</f>
        <v>10343.730899999999</v>
      </c>
      <c r="E52" s="75">
        <f>HOYADA!AH64</f>
        <v>10697.7968</v>
      </c>
      <c r="F52" s="75">
        <f>FARMASTOP!AH64</f>
        <v>2378.4285</v>
      </c>
      <c r="G52" s="75">
        <f>BOCAS!AH64</f>
        <v>2688.16</v>
      </c>
      <c r="H52" s="75">
        <f>LAGUNETICA!AH64</f>
        <v>19879.46</v>
      </c>
      <c r="I52" s="75">
        <f>SANANTONIO!AH64</f>
        <v>0</v>
      </c>
      <c r="J52" s="75">
        <f t="shared" si="0"/>
        <v>160674.5907</v>
      </c>
    </row>
    <row r="53" spans="1:10" x14ac:dyDescent="0.25">
      <c r="A53" s="56" t="s">
        <v>3</v>
      </c>
      <c r="B53" s="43">
        <f>B2</f>
        <v>85225.82</v>
      </c>
      <c r="C53" s="43">
        <f t="shared" ref="C53:I53" si="1">C2</f>
        <v>29097.03</v>
      </c>
      <c r="D53" s="43">
        <f t="shared" si="1"/>
        <v>10319.26</v>
      </c>
      <c r="E53" s="43">
        <f t="shared" si="1"/>
        <v>10683.91</v>
      </c>
      <c r="F53" s="43">
        <f t="shared" si="1"/>
        <v>2313.2599999999998</v>
      </c>
      <c r="G53" s="43">
        <f t="shared" si="1"/>
        <v>2653.1899999999996</v>
      </c>
      <c r="H53" s="43">
        <f t="shared" si="1"/>
        <v>19847.590000000004</v>
      </c>
      <c r="I53" s="43">
        <f t="shared" si="1"/>
        <v>0</v>
      </c>
      <c r="J53" s="43">
        <f>J2</f>
        <v>160140.06</v>
      </c>
    </row>
    <row r="54" spans="1:10" x14ac:dyDescent="0.25">
      <c r="A54" s="58" t="s">
        <v>95</v>
      </c>
      <c r="B54" s="43">
        <f>+B52-B53</f>
        <v>289.76489999998012</v>
      </c>
      <c r="C54" s="43">
        <f t="shared" ref="C54:I54" si="2">+C52-C53</f>
        <v>74.399600000000646</v>
      </c>
      <c r="D54" s="43">
        <f t="shared" si="2"/>
        <v>24.470899999998437</v>
      </c>
      <c r="E54" s="43">
        <f t="shared" si="2"/>
        <v>13.886800000000221</v>
      </c>
      <c r="F54" s="43">
        <f t="shared" si="2"/>
        <v>65.168500000000222</v>
      </c>
      <c r="G54" s="43">
        <f t="shared" si="2"/>
        <v>34.970000000000255</v>
      </c>
      <c r="H54" s="43">
        <f t="shared" si="2"/>
        <v>31.869999999995343</v>
      </c>
      <c r="I54" s="43">
        <f t="shared" si="2"/>
        <v>0</v>
      </c>
      <c r="J54" s="43">
        <f>+J52-J53</f>
        <v>534.53070000000298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J46" activePane="bottomRight" state="frozen"/>
      <selection pane="topRight" activeCell="B1" sqref="B1"/>
      <selection pane="bottomLeft" activeCell="A5" sqref="A5"/>
      <selection pane="bottomRight" activeCell="AJ71" sqref="AJ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44724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5.31</v>
      </c>
      <c r="C8" s="1" t="s">
        <v>38</v>
      </c>
      <c r="D8" s="2">
        <v>5.6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63</v>
      </c>
      <c r="H11" s="5" t="s">
        <v>65</v>
      </c>
      <c r="I11" s="5" t="s">
        <v>54</v>
      </c>
      <c r="J11" s="5" t="s">
        <v>56</v>
      </c>
      <c r="K11" s="5" t="s">
        <v>58</v>
      </c>
      <c r="L11" s="5" t="s">
        <v>60</v>
      </c>
      <c r="M11" s="5" t="s">
        <v>62</v>
      </c>
      <c r="N11" s="5" t="s">
        <v>64</v>
      </c>
      <c r="O11" s="5" t="s">
        <v>66</v>
      </c>
      <c r="P11" s="5" t="s">
        <v>68</v>
      </c>
      <c r="Q11" s="5" t="s">
        <v>70</v>
      </c>
      <c r="R11" s="5" t="s">
        <v>76</v>
      </c>
      <c r="S11" s="5" t="s">
        <v>76</v>
      </c>
      <c r="T11" s="5" t="s">
        <v>80</v>
      </c>
      <c r="U11" s="5" t="s">
        <v>82</v>
      </c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4327.28</v>
      </c>
      <c r="C12" s="26">
        <v>5159.8999999999996</v>
      </c>
      <c r="D12" s="26">
        <v>7026.25</v>
      </c>
      <c r="E12" s="26">
        <v>4391.21</v>
      </c>
      <c r="F12" s="26">
        <v>6908.78</v>
      </c>
      <c r="G12" s="26">
        <v>7984.72</v>
      </c>
      <c r="H12" s="26">
        <v>3067.51</v>
      </c>
      <c r="I12" s="26">
        <v>7483.72</v>
      </c>
      <c r="J12" s="26">
        <v>4763.28</v>
      </c>
      <c r="K12" s="26">
        <v>6597.02</v>
      </c>
      <c r="L12" s="26">
        <v>5876.28</v>
      </c>
      <c r="M12" s="26">
        <v>8218.83</v>
      </c>
      <c r="N12" s="26">
        <v>5523.35</v>
      </c>
      <c r="O12" s="26">
        <v>2678.55</v>
      </c>
      <c r="P12" s="26">
        <v>528.45000000000005</v>
      </c>
      <c r="Q12" s="26">
        <v>953.15</v>
      </c>
      <c r="R12" s="26">
        <v>581.84</v>
      </c>
      <c r="S12" s="26">
        <v>132.57</v>
      </c>
      <c r="T12" s="26">
        <v>1421.63</v>
      </c>
      <c r="U12" s="26">
        <v>1601.5</v>
      </c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85225.82</v>
      </c>
      <c r="AI12" s="26">
        <v>83793.14</v>
      </c>
      <c r="AJ12" s="69">
        <f>+AI12-AH12</f>
        <v>-1432.6800000000076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>
        <v>79.2</v>
      </c>
      <c r="F15" s="23"/>
      <c r="G15" s="23"/>
      <c r="H15" s="23">
        <v>158</v>
      </c>
      <c r="I15" s="23">
        <v>115.5</v>
      </c>
      <c r="J15" s="23">
        <v>127</v>
      </c>
      <c r="K15" s="23">
        <v>13</v>
      </c>
      <c r="L15" s="23">
        <v>140.5</v>
      </c>
      <c r="M15" s="23">
        <v>105</v>
      </c>
      <c r="N15" s="23">
        <v>148.5</v>
      </c>
      <c r="O15" s="23">
        <v>87.5</v>
      </c>
      <c r="P15" s="23">
        <v>44.5</v>
      </c>
      <c r="Q15" s="23">
        <v>88</v>
      </c>
      <c r="R15" s="23">
        <v>124</v>
      </c>
      <c r="S15" s="23">
        <v>61</v>
      </c>
      <c r="T15" s="23">
        <v>178</v>
      </c>
      <c r="U15" s="23">
        <v>22</v>
      </c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1491.7</v>
      </c>
    </row>
    <row r="16" spans="1:36" s="32" customFormat="1" x14ac:dyDescent="0.25">
      <c r="A16" s="30" t="s">
        <v>20</v>
      </c>
      <c r="B16" s="31">
        <v>432</v>
      </c>
      <c r="C16" s="31">
        <v>405</v>
      </c>
      <c r="D16" s="31">
        <v>606</v>
      </c>
      <c r="E16" s="31">
        <v>511</v>
      </c>
      <c r="F16" s="31">
        <v>775</v>
      </c>
      <c r="G16" s="31">
        <v>887</v>
      </c>
      <c r="H16" s="31"/>
      <c r="I16" s="31">
        <v>916</v>
      </c>
      <c r="J16" s="31">
        <v>631</v>
      </c>
      <c r="K16" s="31">
        <v>1028</v>
      </c>
      <c r="L16" s="31">
        <v>637</v>
      </c>
      <c r="M16" s="31">
        <v>934</v>
      </c>
      <c r="N16" s="31">
        <v>679</v>
      </c>
      <c r="O16" s="31"/>
      <c r="P16" s="31"/>
      <c r="Q16" s="31"/>
      <c r="R16" s="31"/>
      <c r="S16" s="31"/>
      <c r="T16" s="31">
        <v>134</v>
      </c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8575</v>
      </c>
      <c r="AJ16" s="70"/>
    </row>
    <row r="17" spans="1:36" s="47" customFormat="1" x14ac:dyDescent="0.25">
      <c r="A17" s="46" t="s">
        <v>27</v>
      </c>
      <c r="B17" s="22">
        <f>B16*$B$8</f>
        <v>2293.9199999999996</v>
      </c>
      <c r="C17" s="22">
        <f>C16*$B$8</f>
        <v>2150.5499999999997</v>
      </c>
      <c r="D17" s="22">
        <f t="shared" ref="D17:L17" si="2">D16*$B$8</f>
        <v>3217.8599999999997</v>
      </c>
      <c r="E17" s="22">
        <f t="shared" si="2"/>
        <v>2713.41</v>
      </c>
      <c r="F17" s="22">
        <f t="shared" si="2"/>
        <v>4115.25</v>
      </c>
      <c r="G17" s="22">
        <f t="shared" si="2"/>
        <v>4709.9699999999993</v>
      </c>
      <c r="H17" s="22">
        <f t="shared" si="2"/>
        <v>0</v>
      </c>
      <c r="I17" s="22">
        <f t="shared" si="2"/>
        <v>4863.96</v>
      </c>
      <c r="J17" s="22">
        <f t="shared" si="2"/>
        <v>3350.6099999999997</v>
      </c>
      <c r="K17" s="22">
        <f t="shared" si="2"/>
        <v>5458.6799999999994</v>
      </c>
      <c r="L17" s="22">
        <f t="shared" si="2"/>
        <v>3382.47</v>
      </c>
      <c r="M17" s="22">
        <f t="shared" ref="M17:R17" si="3">M16*$B$8</f>
        <v>4959.54</v>
      </c>
      <c r="N17" s="22">
        <f t="shared" si="3"/>
        <v>3605.49</v>
      </c>
      <c r="O17" s="22">
        <f t="shared" si="3"/>
        <v>0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711.54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45533.25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432</v>
      </c>
      <c r="C22" s="20">
        <f t="shared" ref="C22:L22" si="11">+C16+C18+C20</f>
        <v>405</v>
      </c>
      <c r="D22" s="20">
        <f t="shared" si="11"/>
        <v>606</v>
      </c>
      <c r="E22" s="20">
        <f t="shared" si="11"/>
        <v>511</v>
      </c>
      <c r="F22" s="20">
        <f t="shared" si="11"/>
        <v>775</v>
      </c>
      <c r="G22" s="20">
        <f t="shared" si="11"/>
        <v>887</v>
      </c>
      <c r="H22" s="20">
        <f t="shared" si="11"/>
        <v>0</v>
      </c>
      <c r="I22" s="20">
        <f t="shared" si="11"/>
        <v>916</v>
      </c>
      <c r="J22" s="20">
        <f t="shared" si="11"/>
        <v>631</v>
      </c>
      <c r="K22" s="20">
        <f t="shared" si="11"/>
        <v>1028</v>
      </c>
      <c r="L22" s="20">
        <f t="shared" si="11"/>
        <v>637</v>
      </c>
      <c r="M22" s="20">
        <f t="shared" ref="M22:S22" si="12">+M16+M18+M20</f>
        <v>934</v>
      </c>
      <c r="N22" s="20">
        <f t="shared" si="12"/>
        <v>679</v>
      </c>
      <c r="O22" s="20">
        <f t="shared" si="12"/>
        <v>0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134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8575</v>
      </c>
    </row>
    <row r="23" spans="1:36" s="47" customFormat="1" x14ac:dyDescent="0.25">
      <c r="A23" s="48" t="s">
        <v>26</v>
      </c>
      <c r="B23" s="19">
        <f>+B17+B19+B21</f>
        <v>2293.9199999999996</v>
      </c>
      <c r="C23" s="19">
        <f t="shared" ref="C23:L23" si="14">+C17+C19+C21</f>
        <v>2150.5499999999997</v>
      </c>
      <c r="D23" s="19">
        <f t="shared" si="14"/>
        <v>3217.8599999999997</v>
      </c>
      <c r="E23" s="19">
        <f t="shared" si="14"/>
        <v>2713.41</v>
      </c>
      <c r="F23" s="19">
        <f t="shared" si="14"/>
        <v>4115.25</v>
      </c>
      <c r="G23" s="19">
        <f t="shared" si="14"/>
        <v>4709.9699999999993</v>
      </c>
      <c r="H23" s="19">
        <f t="shared" si="14"/>
        <v>0</v>
      </c>
      <c r="I23" s="19">
        <f t="shared" si="14"/>
        <v>4863.96</v>
      </c>
      <c r="J23" s="19">
        <f t="shared" si="14"/>
        <v>3350.6099999999997</v>
      </c>
      <c r="K23" s="19">
        <f t="shared" si="14"/>
        <v>5458.6799999999994</v>
      </c>
      <c r="L23" s="19">
        <f t="shared" si="14"/>
        <v>3382.47</v>
      </c>
      <c r="M23" s="19">
        <f t="shared" ref="M23:S23" si="15">+M17+M19+M21</f>
        <v>4959.54</v>
      </c>
      <c r="N23" s="19">
        <f t="shared" si="15"/>
        <v>3605.49</v>
      </c>
      <c r="O23" s="19">
        <f t="shared" si="15"/>
        <v>0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711.54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45533.25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>
        <v>50</v>
      </c>
      <c r="J24" s="34"/>
      <c r="K24" s="34"/>
      <c r="L24" s="34">
        <v>40</v>
      </c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90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280</v>
      </c>
      <c r="J25" s="22">
        <f t="shared" si="18"/>
        <v>0</v>
      </c>
      <c r="K25" s="22">
        <f t="shared" si="18"/>
        <v>0</v>
      </c>
      <c r="L25" s="22">
        <f t="shared" si="18"/>
        <v>224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504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50</v>
      </c>
      <c r="J30" s="21">
        <f t="shared" si="23"/>
        <v>0</v>
      </c>
      <c r="K30" s="21">
        <f t="shared" si="23"/>
        <v>0</v>
      </c>
      <c r="L30" s="21">
        <f t="shared" si="23"/>
        <v>40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90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280</v>
      </c>
      <c r="J31" s="19">
        <f t="shared" si="26"/>
        <v>0</v>
      </c>
      <c r="K31" s="19">
        <f t="shared" si="26"/>
        <v>0</v>
      </c>
      <c r="L31" s="19">
        <f t="shared" si="26"/>
        <v>224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504</v>
      </c>
    </row>
    <row r="32" spans="1:36" x14ac:dyDescent="0.25">
      <c r="A32" s="13" t="s">
        <v>34</v>
      </c>
      <c r="B32" s="36"/>
      <c r="C32" s="36"/>
      <c r="D32" s="36">
        <v>154.78</v>
      </c>
      <c r="E32" s="36">
        <v>14.78</v>
      </c>
      <c r="F32" s="36"/>
      <c r="G32" s="36">
        <v>40</v>
      </c>
      <c r="H32" s="36"/>
      <c r="I32" s="36"/>
      <c r="J32" s="36"/>
      <c r="K32" s="36"/>
      <c r="L32" s="36">
        <v>18.39</v>
      </c>
      <c r="M32" s="37">
        <v>21.79</v>
      </c>
      <c r="N32" s="37">
        <v>30</v>
      </c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279.74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821.8818</v>
      </c>
      <c r="E33" s="22">
        <f t="shared" si="30"/>
        <v>78.481799999999993</v>
      </c>
      <c r="F33" s="22">
        <f t="shared" si="30"/>
        <v>0</v>
      </c>
      <c r="G33" s="22">
        <f t="shared" si="30"/>
        <v>212.39999999999998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97.650899999999993</v>
      </c>
      <c r="M33" s="22">
        <f t="shared" ref="M33:R33" si="31">M32*$B$8</f>
        <v>115.70489999999998</v>
      </c>
      <c r="N33" s="22">
        <f t="shared" si="31"/>
        <v>159.29999999999998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1485.4194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154.78</v>
      </c>
      <c r="E38" s="20">
        <f t="shared" si="39"/>
        <v>14.78</v>
      </c>
      <c r="F38" s="20">
        <f t="shared" si="39"/>
        <v>0</v>
      </c>
      <c r="G38" s="20">
        <f t="shared" si="39"/>
        <v>40</v>
      </c>
      <c r="H38" s="20">
        <f t="shared" si="39"/>
        <v>0</v>
      </c>
      <c r="I38" s="20">
        <f t="shared" si="39"/>
        <v>0</v>
      </c>
      <c r="J38" s="20">
        <f t="shared" si="39"/>
        <v>0</v>
      </c>
      <c r="K38" s="20">
        <f t="shared" si="39"/>
        <v>0</v>
      </c>
      <c r="L38" s="20">
        <f t="shared" si="39"/>
        <v>18.39</v>
      </c>
      <c r="M38" s="20">
        <f t="shared" ref="M38:S38" si="40">+M32+M34+M36</f>
        <v>21.79</v>
      </c>
      <c r="N38" s="20">
        <f t="shared" si="40"/>
        <v>30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279.74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821.8818</v>
      </c>
      <c r="E39" s="19">
        <f t="shared" si="42"/>
        <v>78.481799999999993</v>
      </c>
      <c r="F39" s="19">
        <f t="shared" si="42"/>
        <v>0</v>
      </c>
      <c r="G39" s="19">
        <f t="shared" si="42"/>
        <v>212.39999999999998</v>
      </c>
      <c r="H39" s="19">
        <f t="shared" si="42"/>
        <v>0</v>
      </c>
      <c r="I39" s="19">
        <f t="shared" si="42"/>
        <v>0</v>
      </c>
      <c r="J39" s="19">
        <f t="shared" si="42"/>
        <v>0</v>
      </c>
      <c r="K39" s="19">
        <f t="shared" si="42"/>
        <v>0</v>
      </c>
      <c r="L39" s="19">
        <f t="shared" si="42"/>
        <v>97.650899999999993</v>
      </c>
      <c r="M39" s="19">
        <f t="shared" ref="M39:S39" si="43">+M33+M35+M37</f>
        <v>115.70489999999998</v>
      </c>
      <c r="N39" s="19">
        <f t="shared" si="43"/>
        <v>159.29999999999998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1485.4194</v>
      </c>
    </row>
    <row r="40" spans="1:34" x14ac:dyDescent="0.25">
      <c r="A40" s="13" t="s">
        <v>43</v>
      </c>
      <c r="B40" s="36">
        <v>34.9</v>
      </c>
      <c r="C40" s="36"/>
      <c r="D40" s="36">
        <v>67.180000000000007</v>
      </c>
      <c r="E40" s="36">
        <v>30.54</v>
      </c>
      <c r="F40" s="36"/>
      <c r="G40" s="36">
        <v>23.9</v>
      </c>
      <c r="H40" s="36"/>
      <c r="I40" s="36">
        <v>16.670000000000002</v>
      </c>
      <c r="J40" s="36"/>
      <c r="K40" s="36">
        <v>47</v>
      </c>
      <c r="L40" s="36">
        <v>9.16</v>
      </c>
      <c r="M40" s="36">
        <v>233.04</v>
      </c>
      <c r="N40" s="36">
        <v>58.66</v>
      </c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521.04999999999995</v>
      </c>
    </row>
    <row r="41" spans="1:34" s="47" customFormat="1" x14ac:dyDescent="0.25">
      <c r="A41" s="46" t="s">
        <v>44</v>
      </c>
      <c r="B41" s="22">
        <f>B40*$B$8</f>
        <v>185.31899999999999</v>
      </c>
      <c r="C41" s="22">
        <f t="shared" ref="C41:L41" si="45">C40*$B$8</f>
        <v>0</v>
      </c>
      <c r="D41" s="22">
        <f t="shared" si="45"/>
        <v>356.72579999999999</v>
      </c>
      <c r="E41" s="22">
        <f t="shared" si="45"/>
        <v>162.16739999999999</v>
      </c>
      <c r="F41" s="22">
        <f t="shared" si="45"/>
        <v>0</v>
      </c>
      <c r="G41" s="22">
        <f t="shared" si="45"/>
        <v>126.90899999999998</v>
      </c>
      <c r="H41" s="22">
        <f t="shared" si="45"/>
        <v>0</v>
      </c>
      <c r="I41" s="22">
        <f t="shared" si="45"/>
        <v>88.517700000000005</v>
      </c>
      <c r="J41" s="22">
        <f t="shared" si="45"/>
        <v>0</v>
      </c>
      <c r="K41" s="22">
        <f t="shared" si="45"/>
        <v>249.57</v>
      </c>
      <c r="L41" s="22">
        <f t="shared" si="45"/>
        <v>48.639599999999994</v>
      </c>
      <c r="M41" s="22">
        <f t="shared" ref="M41:R41" si="46">M40*$B$8</f>
        <v>1237.4423999999999</v>
      </c>
      <c r="N41" s="22">
        <f t="shared" si="46"/>
        <v>311.48459999999994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2766.7754999999997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34.9</v>
      </c>
      <c r="C46" s="20">
        <f t="shared" ref="C46:L46" si="54">+C40+C42+C44</f>
        <v>0</v>
      </c>
      <c r="D46" s="20">
        <f t="shared" si="54"/>
        <v>67.180000000000007</v>
      </c>
      <c r="E46" s="20">
        <f t="shared" si="54"/>
        <v>30.54</v>
      </c>
      <c r="F46" s="20">
        <f t="shared" si="54"/>
        <v>0</v>
      </c>
      <c r="G46" s="20">
        <f t="shared" si="54"/>
        <v>23.9</v>
      </c>
      <c r="H46" s="20">
        <f t="shared" si="54"/>
        <v>0</v>
      </c>
      <c r="I46" s="20">
        <f t="shared" si="54"/>
        <v>16.670000000000002</v>
      </c>
      <c r="J46" s="20">
        <f t="shared" si="54"/>
        <v>0</v>
      </c>
      <c r="K46" s="20">
        <f t="shared" si="54"/>
        <v>47</v>
      </c>
      <c r="L46" s="20">
        <f t="shared" si="54"/>
        <v>9.16</v>
      </c>
      <c r="M46" s="20">
        <f t="shared" ref="M46:S46" si="55">+M40+M42+M44</f>
        <v>233.04</v>
      </c>
      <c r="N46" s="20">
        <f t="shared" si="55"/>
        <v>58.66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521.04999999999995</v>
      </c>
    </row>
    <row r="47" spans="1:34" s="47" customFormat="1" x14ac:dyDescent="0.25">
      <c r="A47" s="48" t="s">
        <v>48</v>
      </c>
      <c r="B47" s="19">
        <f>+B41+B43+B45</f>
        <v>185.31899999999999</v>
      </c>
      <c r="C47" s="19">
        <f t="shared" ref="C47:L47" si="57">+C41+C43+C45</f>
        <v>0</v>
      </c>
      <c r="D47" s="19">
        <f t="shared" si="57"/>
        <v>356.72579999999999</v>
      </c>
      <c r="E47" s="19">
        <f t="shared" si="57"/>
        <v>162.16739999999999</v>
      </c>
      <c r="F47" s="19">
        <f t="shared" si="57"/>
        <v>0</v>
      </c>
      <c r="G47" s="19">
        <f t="shared" si="57"/>
        <v>126.90899999999998</v>
      </c>
      <c r="H47" s="19">
        <f t="shared" si="57"/>
        <v>0</v>
      </c>
      <c r="I47" s="19">
        <f t="shared" si="57"/>
        <v>88.517700000000005</v>
      </c>
      <c r="J47" s="19">
        <f t="shared" si="57"/>
        <v>0</v>
      </c>
      <c r="K47" s="19">
        <f t="shared" si="57"/>
        <v>249.57</v>
      </c>
      <c r="L47" s="19">
        <f t="shared" si="57"/>
        <v>48.639599999999994</v>
      </c>
      <c r="M47" s="19">
        <f t="shared" ref="M47:S47" si="58">+M41+M43+M45</f>
        <v>1237.4423999999999</v>
      </c>
      <c r="N47" s="19">
        <f t="shared" si="58"/>
        <v>311.48459999999994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2766.7754999999997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1078.45</v>
      </c>
      <c r="C49" s="44">
        <v>3093.4</v>
      </c>
      <c r="D49" s="44">
        <v>2649.1</v>
      </c>
      <c r="E49" s="44">
        <v>1302.29</v>
      </c>
      <c r="F49" s="44">
        <v>2212.4499999999998</v>
      </c>
      <c r="G49" s="44">
        <v>2655.94</v>
      </c>
      <c r="H49" s="44">
        <v>2499.2800000000002</v>
      </c>
      <c r="I49" s="44">
        <v>1606.61</v>
      </c>
      <c r="J49" s="44">
        <v>540.53</v>
      </c>
      <c r="K49" s="44">
        <v>714.85</v>
      </c>
      <c r="L49" s="44">
        <v>1393.51</v>
      </c>
      <c r="M49" s="45">
        <v>1801.8</v>
      </c>
      <c r="N49" s="45">
        <v>1046.7</v>
      </c>
      <c r="O49" s="45">
        <v>2589.14</v>
      </c>
      <c r="P49" s="45">
        <v>484.01</v>
      </c>
      <c r="Q49" s="45">
        <v>680.91</v>
      </c>
      <c r="R49" s="45">
        <v>386.6</v>
      </c>
      <c r="S49" s="45">
        <v>77.02</v>
      </c>
      <c r="T49" s="45">
        <v>478.45</v>
      </c>
      <c r="U49" s="45">
        <v>1548.01</v>
      </c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28839.049999999992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325.64999999999998</v>
      </c>
      <c r="C53" s="44">
        <v>44.88</v>
      </c>
      <c r="D53" s="44">
        <v>30.98</v>
      </c>
      <c r="E53" s="44">
        <v>43</v>
      </c>
      <c r="F53" s="44"/>
      <c r="G53" s="44"/>
      <c r="H53" s="44"/>
      <c r="I53" s="44">
        <v>168.03</v>
      </c>
      <c r="J53" s="44">
        <v>745.35</v>
      </c>
      <c r="K53" s="44">
        <v>165.52</v>
      </c>
      <c r="L53" s="44">
        <v>358.69</v>
      </c>
      <c r="M53" s="45"/>
      <c r="N53" s="45"/>
      <c r="O53" s="45"/>
      <c r="P53" s="45"/>
      <c r="Q53" s="45"/>
      <c r="R53" s="45"/>
      <c r="S53" s="45"/>
      <c r="T53" s="45">
        <v>70.86</v>
      </c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1952.9599999999998</v>
      </c>
    </row>
    <row r="54" spans="1:34" x14ac:dyDescent="0.25">
      <c r="A54" s="17" t="s">
        <v>114</v>
      </c>
      <c r="B54" s="44"/>
      <c r="C54" s="44">
        <v>8.94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>
        <v>2.23</v>
      </c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11.17</v>
      </c>
    </row>
    <row r="55" spans="1:34" x14ac:dyDescent="0.25">
      <c r="A55" s="17" t="s">
        <v>52</v>
      </c>
      <c r="B55" s="44">
        <v>476.88</v>
      </c>
      <c r="C55" s="44"/>
      <c r="D55" s="44"/>
      <c r="E55" s="44">
        <v>9.67</v>
      </c>
      <c r="F55" s="44">
        <v>615.92999999999995</v>
      </c>
      <c r="G55" s="44">
        <v>284.64999999999998</v>
      </c>
      <c r="H55" s="44">
        <v>410.36</v>
      </c>
      <c r="I55" s="44">
        <v>365.79</v>
      </c>
      <c r="J55" s="44"/>
      <c r="K55" s="44"/>
      <c r="L55" s="44">
        <v>230.5</v>
      </c>
      <c r="M55" s="45"/>
      <c r="N55" s="45">
        <v>255.55</v>
      </c>
      <c r="O55" s="45"/>
      <c r="P55" s="45"/>
      <c r="Q55" s="45">
        <v>179.48</v>
      </c>
      <c r="R55" s="45">
        <v>70.41</v>
      </c>
      <c r="S55" s="45"/>
      <c r="T55" s="45">
        <v>0</v>
      </c>
      <c r="U55" s="45">
        <v>32.04</v>
      </c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2931.26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4360.2189999999991</v>
      </c>
      <c r="C64" s="53">
        <f t="shared" ref="C64:AG64" si="61">+C15+C23+C31+C39+C47+C48+C49+C50+C51+C52+C53+C54+C55+C56+C57+C58+C59+C60+C61+C62+C63</f>
        <v>5297.7699999999995</v>
      </c>
      <c r="D64" s="53">
        <f t="shared" si="61"/>
        <v>7076.5475999999999</v>
      </c>
      <c r="E64" s="53">
        <f t="shared" si="61"/>
        <v>4388.2191999999995</v>
      </c>
      <c r="F64" s="53">
        <f t="shared" si="61"/>
        <v>6943.63</v>
      </c>
      <c r="G64" s="53">
        <f t="shared" si="61"/>
        <v>7989.8689999999988</v>
      </c>
      <c r="H64" s="53">
        <f t="shared" si="61"/>
        <v>3067.6400000000003</v>
      </c>
      <c r="I64" s="53">
        <f t="shared" si="61"/>
        <v>7488.4076999999997</v>
      </c>
      <c r="J64" s="53">
        <f t="shared" si="61"/>
        <v>4763.49</v>
      </c>
      <c r="K64" s="53">
        <f t="shared" si="61"/>
        <v>6601.62</v>
      </c>
      <c r="L64" s="53">
        <f t="shared" si="61"/>
        <v>5875.9604999999992</v>
      </c>
      <c r="M64" s="53">
        <f t="shared" si="61"/>
        <v>8219.4872999999989</v>
      </c>
      <c r="N64" s="53">
        <f t="shared" si="61"/>
        <v>5527.0245999999997</v>
      </c>
      <c r="O64" s="53">
        <f t="shared" si="61"/>
        <v>2678.87</v>
      </c>
      <c r="P64" s="53">
        <f t="shared" si="61"/>
        <v>528.51</v>
      </c>
      <c r="Q64" s="53">
        <f t="shared" si="61"/>
        <v>948.39</v>
      </c>
      <c r="R64" s="53">
        <f t="shared" si="61"/>
        <v>581.01</v>
      </c>
      <c r="S64" s="53">
        <f t="shared" si="61"/>
        <v>138.01999999999998</v>
      </c>
      <c r="T64" s="53">
        <f t="shared" si="61"/>
        <v>1438.85</v>
      </c>
      <c r="U64" s="53">
        <f t="shared" si="61"/>
        <v>1602.05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85515.584899999987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6 D</v>
      </c>
      <c r="H66" s="55" t="str">
        <f t="shared" si="62"/>
        <v>CAJA 7 D</v>
      </c>
      <c r="I66" s="55" t="str">
        <f t="shared" si="62"/>
        <v>CAJA 1 N</v>
      </c>
      <c r="J66" s="55" t="str">
        <f t="shared" si="62"/>
        <v>CAJA 2 N</v>
      </c>
      <c r="K66" s="55" t="str">
        <f t="shared" si="62"/>
        <v>CAJA 3 N</v>
      </c>
      <c r="L66" s="55" t="str">
        <f t="shared" si="62"/>
        <v>CAJA 4 N</v>
      </c>
      <c r="M66" s="55" t="str">
        <f t="shared" si="62"/>
        <v>CAJA 5 N</v>
      </c>
      <c r="N66" s="55" t="str">
        <f t="shared" si="62"/>
        <v>CAJA 6 N</v>
      </c>
      <c r="O66" s="55" t="str">
        <f t="shared" si="62"/>
        <v>CAJA 7 N</v>
      </c>
      <c r="P66" s="55" t="str">
        <f t="shared" si="62"/>
        <v>CAJA 8 N</v>
      </c>
      <c r="Q66" s="55" t="str">
        <f t="shared" si="62"/>
        <v>CAJA 9 N</v>
      </c>
      <c r="R66" s="55" t="str">
        <f t="shared" si="62"/>
        <v>CAJA 12 N</v>
      </c>
      <c r="S66" s="55" t="str">
        <f t="shared" si="62"/>
        <v>CAJA 12 N</v>
      </c>
      <c r="T66" s="55" t="str">
        <f t="shared" si="62"/>
        <v>CAJA 14 N</v>
      </c>
      <c r="U66" s="55" t="str">
        <f t="shared" si="62"/>
        <v>CAJA 15 N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4327.28</v>
      </c>
      <c r="C67" s="57">
        <f t="shared" ref="C67:L67" si="63">C12</f>
        <v>5159.8999999999996</v>
      </c>
      <c r="D67" s="57">
        <f t="shared" si="63"/>
        <v>7026.25</v>
      </c>
      <c r="E67" s="57">
        <f t="shared" si="63"/>
        <v>4391.21</v>
      </c>
      <c r="F67" s="57">
        <f t="shared" si="63"/>
        <v>6908.78</v>
      </c>
      <c r="G67" s="57">
        <f t="shared" si="63"/>
        <v>7984.72</v>
      </c>
      <c r="H67" s="57">
        <f t="shared" si="63"/>
        <v>3067.51</v>
      </c>
      <c r="I67" s="57">
        <f t="shared" si="63"/>
        <v>7483.72</v>
      </c>
      <c r="J67" s="57">
        <f t="shared" si="63"/>
        <v>4763.28</v>
      </c>
      <c r="K67" s="57">
        <f t="shared" si="63"/>
        <v>6597.02</v>
      </c>
      <c r="L67" s="57">
        <f t="shared" si="63"/>
        <v>5876.28</v>
      </c>
      <c r="M67" s="57">
        <f t="shared" ref="M67:AG67" si="64">M12</f>
        <v>8218.83</v>
      </c>
      <c r="N67" s="57">
        <f t="shared" si="64"/>
        <v>5523.35</v>
      </c>
      <c r="O67" s="57">
        <f t="shared" si="64"/>
        <v>2678.55</v>
      </c>
      <c r="P67" s="57">
        <f t="shared" si="64"/>
        <v>528.45000000000005</v>
      </c>
      <c r="Q67" s="57">
        <f t="shared" si="64"/>
        <v>953.15</v>
      </c>
      <c r="R67" s="57">
        <f t="shared" si="64"/>
        <v>581.84</v>
      </c>
      <c r="S67" s="57">
        <f t="shared" si="64"/>
        <v>132.57</v>
      </c>
      <c r="T67" s="57">
        <f t="shared" si="64"/>
        <v>1421.63</v>
      </c>
      <c r="U67" s="57">
        <f t="shared" si="64"/>
        <v>1601.5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85225.82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4327.28</v>
      </c>
      <c r="C69" s="59">
        <f t="shared" ref="C69:L69" si="67">+C67+C68</f>
        <v>5159.8999999999996</v>
      </c>
      <c r="D69" s="59">
        <f t="shared" si="67"/>
        <v>7026.25</v>
      </c>
      <c r="E69" s="59">
        <f t="shared" si="67"/>
        <v>4391.21</v>
      </c>
      <c r="F69" s="59">
        <f t="shared" si="67"/>
        <v>6908.78</v>
      </c>
      <c r="G69" s="59">
        <f t="shared" si="67"/>
        <v>7984.72</v>
      </c>
      <c r="H69" s="59">
        <f t="shared" si="67"/>
        <v>3067.51</v>
      </c>
      <c r="I69" s="59">
        <f t="shared" si="67"/>
        <v>7483.72</v>
      </c>
      <c r="J69" s="59">
        <f t="shared" si="67"/>
        <v>4763.28</v>
      </c>
      <c r="K69" s="59">
        <f t="shared" si="67"/>
        <v>6597.02</v>
      </c>
      <c r="L69" s="59">
        <f t="shared" si="67"/>
        <v>5876.28</v>
      </c>
      <c r="M69" s="59">
        <f t="shared" ref="M69:AG69" si="68">+M67+M68</f>
        <v>8218.83</v>
      </c>
      <c r="N69" s="59">
        <f t="shared" si="68"/>
        <v>5523.35</v>
      </c>
      <c r="O69" s="59">
        <f t="shared" si="68"/>
        <v>2678.55</v>
      </c>
      <c r="P69" s="59">
        <f t="shared" si="68"/>
        <v>528.45000000000005</v>
      </c>
      <c r="Q69" s="59">
        <f t="shared" si="68"/>
        <v>953.15</v>
      </c>
      <c r="R69" s="59">
        <f t="shared" si="68"/>
        <v>581.84</v>
      </c>
      <c r="S69" s="59">
        <f t="shared" si="68"/>
        <v>132.57</v>
      </c>
      <c r="T69" s="59">
        <f t="shared" si="68"/>
        <v>1421.63</v>
      </c>
      <c r="U69" s="59">
        <f t="shared" si="68"/>
        <v>1601.5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85225.82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32.938999999999396</v>
      </c>
      <c r="C70" s="57">
        <f t="shared" si="69"/>
        <v>137.86999999999989</v>
      </c>
      <c r="D70" s="57">
        <f t="shared" si="69"/>
        <v>50.297599999999875</v>
      </c>
      <c r="E70" s="57">
        <f t="shared" si="69"/>
        <v>-2.9908000000004904</v>
      </c>
      <c r="F70" s="57">
        <f t="shared" si="69"/>
        <v>34.850000000000364</v>
      </c>
      <c r="G70" s="57">
        <f t="shared" si="69"/>
        <v>5.148999999998523</v>
      </c>
      <c r="H70" s="57">
        <f t="shared" si="69"/>
        <v>0.13000000000010914</v>
      </c>
      <c r="I70" s="57">
        <f t="shared" si="69"/>
        <v>4.687699999999495</v>
      </c>
      <c r="J70" s="57">
        <f t="shared" si="69"/>
        <v>0.21000000000003638</v>
      </c>
      <c r="K70" s="57">
        <f t="shared" si="69"/>
        <v>4.5999999999994543</v>
      </c>
      <c r="L70" s="57">
        <f t="shared" si="69"/>
        <v>-0.31950000000051659</v>
      </c>
      <c r="M70" s="57">
        <f t="shared" ref="M70:AG70" si="70">+M64-M69</f>
        <v>0.65729999999894062</v>
      </c>
      <c r="N70" s="57">
        <f t="shared" si="70"/>
        <v>3.6745999999993728</v>
      </c>
      <c r="O70" s="57">
        <f t="shared" si="70"/>
        <v>0.31999999999970896</v>
      </c>
      <c r="P70" s="57">
        <f t="shared" si="70"/>
        <v>5.999999999994543E-2</v>
      </c>
      <c r="Q70" s="57">
        <f t="shared" si="70"/>
        <v>-4.7599999999999909</v>
      </c>
      <c r="R70" s="57">
        <f t="shared" si="70"/>
        <v>-0.83000000000004093</v>
      </c>
      <c r="S70" s="57">
        <f t="shared" si="70"/>
        <v>5.4499999999999886</v>
      </c>
      <c r="T70" s="57">
        <f t="shared" si="70"/>
        <v>17.2199999999998</v>
      </c>
      <c r="U70" s="57">
        <f t="shared" si="70"/>
        <v>0.54999999999995453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289.76489999999382</v>
      </c>
    </row>
    <row r="71" spans="1:34" ht="101.25" customHeight="1" x14ac:dyDescent="0.25">
      <c r="A71" s="77" t="s">
        <v>96</v>
      </c>
      <c r="B71" s="14" t="s">
        <v>124</v>
      </c>
      <c r="C71" s="14" t="s">
        <v>125</v>
      </c>
      <c r="D71" s="14" t="s">
        <v>126</v>
      </c>
      <c r="E71" s="14" t="s">
        <v>127</v>
      </c>
      <c r="F71" s="14" t="s">
        <v>128</v>
      </c>
      <c r="G71" s="14" t="s">
        <v>129</v>
      </c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 t="s">
        <v>132</v>
      </c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G72" s="12" t="s">
        <v>130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1" activePane="bottomRight" state="frozen"/>
      <selection pane="topRight" activeCell="B1" sqref="B1"/>
      <selection pane="bottomLeft" activeCell="A5" sqref="A5"/>
      <selection pane="bottomRight" activeCell="L54" sqref="L5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44724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5.31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67</v>
      </c>
      <c r="F11" s="5" t="s">
        <v>69</v>
      </c>
      <c r="G11" s="5" t="s">
        <v>54</v>
      </c>
      <c r="H11" s="5" t="s">
        <v>56</v>
      </c>
      <c r="I11" s="5" t="s">
        <v>58</v>
      </c>
      <c r="J11" s="5" t="s">
        <v>60</v>
      </c>
      <c r="K11" s="5" t="s">
        <v>68</v>
      </c>
      <c r="L11" s="5" t="s">
        <v>70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2609.41</v>
      </c>
      <c r="C12" s="26">
        <v>3180.69</v>
      </c>
      <c r="D12" s="26">
        <v>760.26</v>
      </c>
      <c r="E12" s="26">
        <v>1612.53</v>
      </c>
      <c r="F12" s="26">
        <v>1234.8699999999999</v>
      </c>
      <c r="G12" s="26">
        <v>3447.82</v>
      </c>
      <c r="H12" s="26">
        <v>3569.67</v>
      </c>
      <c r="I12" s="26">
        <v>4106.6400000000003</v>
      </c>
      <c r="J12" s="26">
        <v>3011.19</v>
      </c>
      <c r="K12" s="26">
        <v>2797</v>
      </c>
      <c r="L12" s="26">
        <v>2766.95</v>
      </c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29097.03</v>
      </c>
      <c r="AI12" s="26"/>
      <c r="AJ12" s="69">
        <f>+AI12-AH12</f>
        <v>-29097.03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91.5</v>
      </c>
      <c r="C15" s="23">
        <v>45</v>
      </c>
      <c r="D15" s="23">
        <v>74</v>
      </c>
      <c r="E15" s="23">
        <v>53.5</v>
      </c>
      <c r="F15" s="23">
        <v>0</v>
      </c>
      <c r="G15" s="23">
        <v>109.2</v>
      </c>
      <c r="H15" s="23">
        <v>243</v>
      </c>
      <c r="I15" s="23">
        <v>76</v>
      </c>
      <c r="J15" s="23">
        <v>30.6</v>
      </c>
      <c r="K15" s="23">
        <v>264</v>
      </c>
      <c r="L15" s="23">
        <v>97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1083.8000000000002</v>
      </c>
    </row>
    <row r="16" spans="1:36" s="32" customFormat="1" x14ac:dyDescent="0.25">
      <c r="A16" s="30" t="s">
        <v>20</v>
      </c>
      <c r="B16" s="31">
        <v>186</v>
      </c>
      <c r="C16" s="31">
        <v>329</v>
      </c>
      <c r="D16" s="31">
        <v>42</v>
      </c>
      <c r="E16" s="31">
        <v>118</v>
      </c>
      <c r="F16" s="31">
        <v>64</v>
      </c>
      <c r="G16" s="31">
        <v>236</v>
      </c>
      <c r="H16" s="31">
        <v>362</v>
      </c>
      <c r="I16" s="31">
        <v>422</v>
      </c>
      <c r="J16" s="31">
        <v>265</v>
      </c>
      <c r="K16" s="31">
        <v>314</v>
      </c>
      <c r="L16" s="31">
        <v>305</v>
      </c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2643</v>
      </c>
      <c r="AJ16" s="70"/>
    </row>
    <row r="17" spans="1:36" s="47" customFormat="1" x14ac:dyDescent="0.25">
      <c r="A17" s="46" t="s">
        <v>27</v>
      </c>
      <c r="B17" s="22">
        <f>B16*$B$8</f>
        <v>987.66</v>
      </c>
      <c r="C17" s="22">
        <f>C16*$B$8</f>
        <v>1746.9899999999998</v>
      </c>
      <c r="D17" s="22">
        <f t="shared" ref="D17:AG17" si="2">D16*$B$8</f>
        <v>223.01999999999998</v>
      </c>
      <c r="E17" s="22">
        <f t="shared" si="2"/>
        <v>626.57999999999993</v>
      </c>
      <c r="F17" s="22">
        <f t="shared" si="2"/>
        <v>339.84</v>
      </c>
      <c r="G17" s="22">
        <f t="shared" si="2"/>
        <v>1253.1599999999999</v>
      </c>
      <c r="H17" s="22">
        <f t="shared" si="2"/>
        <v>1922.2199999999998</v>
      </c>
      <c r="I17" s="22">
        <f t="shared" si="2"/>
        <v>2240.8199999999997</v>
      </c>
      <c r="J17" s="22">
        <f t="shared" si="2"/>
        <v>1407.1499999999999</v>
      </c>
      <c r="K17" s="22">
        <f t="shared" si="2"/>
        <v>1667.34</v>
      </c>
      <c r="L17" s="22">
        <f t="shared" si="2"/>
        <v>1619.55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14034.329999999998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186</v>
      </c>
      <c r="C22" s="20">
        <f t="shared" ref="C22:AG23" si="5">+C16+C18+C20</f>
        <v>329</v>
      </c>
      <c r="D22" s="20">
        <f t="shared" si="5"/>
        <v>42</v>
      </c>
      <c r="E22" s="20">
        <f t="shared" si="5"/>
        <v>118</v>
      </c>
      <c r="F22" s="20">
        <f t="shared" si="5"/>
        <v>64</v>
      </c>
      <c r="G22" s="20">
        <f t="shared" si="5"/>
        <v>236</v>
      </c>
      <c r="H22" s="20">
        <f t="shared" si="5"/>
        <v>362</v>
      </c>
      <c r="I22" s="20">
        <f t="shared" si="5"/>
        <v>422</v>
      </c>
      <c r="J22" s="20">
        <f t="shared" si="5"/>
        <v>265</v>
      </c>
      <c r="K22" s="20">
        <f t="shared" si="5"/>
        <v>314</v>
      </c>
      <c r="L22" s="20">
        <f t="shared" si="5"/>
        <v>305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2643</v>
      </c>
    </row>
    <row r="23" spans="1:36" s="47" customFormat="1" x14ac:dyDescent="0.25">
      <c r="A23" s="48" t="s">
        <v>26</v>
      </c>
      <c r="B23" s="19">
        <f>+B17+B19+B21</f>
        <v>987.66</v>
      </c>
      <c r="C23" s="19">
        <f t="shared" si="5"/>
        <v>1746.9899999999998</v>
      </c>
      <c r="D23" s="19">
        <f t="shared" si="5"/>
        <v>223.01999999999998</v>
      </c>
      <c r="E23" s="19">
        <f t="shared" si="5"/>
        <v>626.57999999999993</v>
      </c>
      <c r="F23" s="19">
        <f t="shared" si="5"/>
        <v>339.84</v>
      </c>
      <c r="G23" s="19">
        <f t="shared" si="5"/>
        <v>1253.1599999999999</v>
      </c>
      <c r="H23" s="19">
        <f t="shared" si="5"/>
        <v>1922.2199999999998</v>
      </c>
      <c r="I23" s="19">
        <f t="shared" si="5"/>
        <v>2240.8199999999997</v>
      </c>
      <c r="J23" s="19">
        <f t="shared" si="5"/>
        <v>1407.1499999999999</v>
      </c>
      <c r="K23" s="19">
        <f t="shared" si="5"/>
        <v>1667.34</v>
      </c>
      <c r="L23" s="19">
        <f t="shared" si="5"/>
        <v>1619.55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14034.329999999998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>
        <v>28.16</v>
      </c>
      <c r="H32" s="36"/>
      <c r="I32" s="36"/>
      <c r="J32" s="36"/>
      <c r="K32" s="36"/>
      <c r="L32" s="36">
        <v>45</v>
      </c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73.16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149.52959999999999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238.95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388.4796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28.16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45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73.16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149.52959999999999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238.95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388.4796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1455.3</v>
      </c>
      <c r="C49" s="44">
        <v>1123.0899999999999</v>
      </c>
      <c r="D49" s="44">
        <v>407.85</v>
      </c>
      <c r="E49" s="44">
        <v>906.25</v>
      </c>
      <c r="F49" s="44">
        <v>419.43</v>
      </c>
      <c r="G49" s="44">
        <v>1584.37</v>
      </c>
      <c r="H49" s="44">
        <v>1025.01</v>
      </c>
      <c r="I49" s="44">
        <v>1558.2</v>
      </c>
      <c r="J49" s="44"/>
      <c r="K49" s="44">
        <v>795.67</v>
      </c>
      <c r="L49" s="44">
        <v>675.64</v>
      </c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9950.81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/>
      <c r="D52" s="44"/>
      <c r="E52" s="44"/>
      <c r="F52" s="44"/>
      <c r="G52" s="44"/>
      <c r="H52" s="44">
        <v>28.23</v>
      </c>
      <c r="I52" s="44"/>
      <c r="J52" s="44">
        <v>1282.52</v>
      </c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1310.75</v>
      </c>
    </row>
    <row r="53" spans="1:34" x14ac:dyDescent="0.25">
      <c r="A53" s="17" t="s">
        <v>18</v>
      </c>
      <c r="B53" s="44">
        <v>62.47</v>
      </c>
      <c r="C53" s="44">
        <v>99.99</v>
      </c>
      <c r="D53" s="44">
        <v>56.97</v>
      </c>
      <c r="E53" s="44"/>
      <c r="F53" s="44">
        <v>230.23</v>
      </c>
      <c r="G53" s="44">
        <v>328.31</v>
      </c>
      <c r="H53" s="44">
        <v>298.75</v>
      </c>
      <c r="I53" s="44">
        <v>156.31</v>
      </c>
      <c r="J53" s="44">
        <v>187.69</v>
      </c>
      <c r="K53" s="44"/>
      <c r="L53" s="44">
        <v>138.16</v>
      </c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1558.88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>
        <v>12.43</v>
      </c>
      <c r="H54" s="44"/>
      <c r="I54" s="44"/>
      <c r="J54" s="44">
        <v>64.239999999999995</v>
      </c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76.669999999999987</v>
      </c>
    </row>
    <row r="55" spans="1:34" x14ac:dyDescent="0.25">
      <c r="A55" s="17" t="s">
        <v>52</v>
      </c>
      <c r="B55" s="44">
        <v>17.59</v>
      </c>
      <c r="C55" s="44">
        <v>167.29</v>
      </c>
      <c r="D55" s="44">
        <v>0</v>
      </c>
      <c r="E55" s="44">
        <v>27.43</v>
      </c>
      <c r="F55" s="44">
        <v>303.32</v>
      </c>
      <c r="G55" s="44">
        <v>17.149999999999999</v>
      </c>
      <c r="H55" s="44">
        <v>41.85</v>
      </c>
      <c r="I55" s="44">
        <v>78.87</v>
      </c>
      <c r="J55" s="44"/>
      <c r="K55" s="44">
        <v>71.209999999999994</v>
      </c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724.71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/>
      <c r="I58" s="44"/>
      <c r="J58" s="44">
        <v>43</v>
      </c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43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2614.52</v>
      </c>
      <c r="C64" s="53">
        <f t="shared" ref="C64:AG64" si="21">+C15+C23+C31+C39+C47+C48+C49+C50+C51+C52+C53+C54+C55+C56+C57+C58+C59+C60+C61+C62+C63</f>
        <v>3182.3599999999997</v>
      </c>
      <c r="D64" s="53">
        <f t="shared" si="21"/>
        <v>761.84</v>
      </c>
      <c r="E64" s="53">
        <f t="shared" si="21"/>
        <v>1613.76</v>
      </c>
      <c r="F64" s="53">
        <f t="shared" si="21"/>
        <v>1292.82</v>
      </c>
      <c r="G64" s="53">
        <f t="shared" si="21"/>
        <v>3454.1495999999997</v>
      </c>
      <c r="H64" s="53">
        <f t="shared" si="21"/>
        <v>3559.0599999999995</v>
      </c>
      <c r="I64" s="53">
        <f t="shared" si="21"/>
        <v>4110.2</v>
      </c>
      <c r="J64" s="53">
        <f t="shared" si="21"/>
        <v>3015.1999999999994</v>
      </c>
      <c r="K64" s="53">
        <f t="shared" si="21"/>
        <v>2798.22</v>
      </c>
      <c r="L64" s="53">
        <f t="shared" si="21"/>
        <v>2769.2999999999997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29171.429599999999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8 D</v>
      </c>
      <c r="F66" s="55" t="str">
        <f t="shared" si="22"/>
        <v>CAJA 9 D</v>
      </c>
      <c r="G66" s="55" t="str">
        <f t="shared" si="22"/>
        <v>CAJA 1 N</v>
      </c>
      <c r="H66" s="55" t="str">
        <f t="shared" si="22"/>
        <v>CAJA 2 N</v>
      </c>
      <c r="I66" s="55" t="str">
        <f t="shared" si="22"/>
        <v>CAJA 3 N</v>
      </c>
      <c r="J66" s="55" t="str">
        <f t="shared" si="22"/>
        <v>CAJA 4 N</v>
      </c>
      <c r="K66" s="55" t="str">
        <f t="shared" si="22"/>
        <v>CAJA 8 N</v>
      </c>
      <c r="L66" s="55" t="str">
        <f t="shared" si="22"/>
        <v>CAJA 9 N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2609.41</v>
      </c>
      <c r="C67" s="57">
        <f t="shared" ref="C67:L67" si="23">C12</f>
        <v>3180.69</v>
      </c>
      <c r="D67" s="57">
        <f t="shared" si="23"/>
        <v>760.26</v>
      </c>
      <c r="E67" s="57">
        <f t="shared" si="23"/>
        <v>1612.53</v>
      </c>
      <c r="F67" s="57">
        <f t="shared" si="23"/>
        <v>1234.8699999999999</v>
      </c>
      <c r="G67" s="57">
        <f t="shared" si="23"/>
        <v>3447.82</v>
      </c>
      <c r="H67" s="57">
        <f t="shared" si="23"/>
        <v>3569.67</v>
      </c>
      <c r="I67" s="57">
        <f t="shared" si="23"/>
        <v>4106.6400000000003</v>
      </c>
      <c r="J67" s="57">
        <f t="shared" si="23"/>
        <v>3011.19</v>
      </c>
      <c r="K67" s="57">
        <f t="shared" si="23"/>
        <v>2797</v>
      </c>
      <c r="L67" s="57">
        <f t="shared" si="23"/>
        <v>2766.95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29097.03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2609.41</v>
      </c>
      <c r="C69" s="59">
        <f t="shared" ref="C69:AG69" si="25">+C67+C68</f>
        <v>3180.69</v>
      </c>
      <c r="D69" s="59">
        <f t="shared" si="25"/>
        <v>760.26</v>
      </c>
      <c r="E69" s="59">
        <f t="shared" si="25"/>
        <v>1612.53</v>
      </c>
      <c r="F69" s="59">
        <f t="shared" si="25"/>
        <v>1234.8699999999999</v>
      </c>
      <c r="G69" s="59">
        <f t="shared" si="25"/>
        <v>3447.82</v>
      </c>
      <c r="H69" s="59">
        <f t="shared" si="25"/>
        <v>3569.67</v>
      </c>
      <c r="I69" s="59">
        <f t="shared" si="25"/>
        <v>4106.6400000000003</v>
      </c>
      <c r="J69" s="59">
        <f t="shared" si="25"/>
        <v>3011.19</v>
      </c>
      <c r="K69" s="59">
        <f t="shared" si="25"/>
        <v>2797</v>
      </c>
      <c r="L69" s="59">
        <f t="shared" si="25"/>
        <v>2766.95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29097.03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5.1100000000001273</v>
      </c>
      <c r="C70" s="57">
        <f t="shared" si="26"/>
        <v>1.669999999999618</v>
      </c>
      <c r="D70" s="57">
        <f t="shared" si="26"/>
        <v>1.5800000000000409</v>
      </c>
      <c r="E70" s="57">
        <f t="shared" si="26"/>
        <v>1.2300000000000182</v>
      </c>
      <c r="F70" s="57">
        <f t="shared" si="26"/>
        <v>57.950000000000045</v>
      </c>
      <c r="G70" s="57">
        <f t="shared" si="26"/>
        <v>6.3295999999995729</v>
      </c>
      <c r="H70" s="57">
        <f t="shared" si="26"/>
        <v>-10.610000000000582</v>
      </c>
      <c r="I70" s="57">
        <f t="shared" si="26"/>
        <v>3.5599999999994907</v>
      </c>
      <c r="J70" s="57">
        <f t="shared" si="26"/>
        <v>4.0099999999993088</v>
      </c>
      <c r="K70" s="57">
        <f t="shared" si="26"/>
        <v>1.2199999999997999</v>
      </c>
      <c r="L70" s="57">
        <f t="shared" si="26"/>
        <v>2.3499999999999091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74.399599999997349</v>
      </c>
    </row>
    <row r="71" spans="1:34" ht="112.5" customHeight="1" x14ac:dyDescent="0.25">
      <c r="A71" s="77" t="s">
        <v>96</v>
      </c>
      <c r="B71" s="14"/>
      <c r="C71" s="14"/>
      <c r="D71" s="14"/>
      <c r="E71" s="14"/>
      <c r="F71" s="14" t="s">
        <v>131</v>
      </c>
      <c r="G71" s="14"/>
      <c r="H71" s="14" t="s">
        <v>127</v>
      </c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3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44724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5.31</v>
      </c>
      <c r="C8" s="1" t="s">
        <v>38</v>
      </c>
      <c r="D8" s="2">
        <v>0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2252.6</v>
      </c>
      <c r="C12" s="26">
        <v>2799.54</v>
      </c>
      <c r="D12" s="26">
        <v>1959.48</v>
      </c>
      <c r="E12" s="26">
        <v>2596.86</v>
      </c>
      <c r="F12" s="26">
        <v>630.16</v>
      </c>
      <c r="G12" s="26">
        <v>80.62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10319.26</v>
      </c>
      <c r="AI12" s="26">
        <v>10188.94</v>
      </c>
      <c r="AJ12" s="69">
        <f>+AI12-AH12</f>
        <v>-130.31999999999971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312</v>
      </c>
      <c r="D15" s="23">
        <v>102</v>
      </c>
      <c r="E15" s="23">
        <v>178</v>
      </c>
      <c r="F15" s="23">
        <v>77.5</v>
      </c>
      <c r="G15" s="23">
        <v>5.5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675</v>
      </c>
    </row>
    <row r="16" spans="1:36" s="32" customFormat="1" x14ac:dyDescent="0.25">
      <c r="A16" s="30" t="s">
        <v>20</v>
      </c>
      <c r="B16" s="31">
        <v>201</v>
      </c>
      <c r="C16" s="31">
        <v>262</v>
      </c>
      <c r="D16" s="31">
        <v>196</v>
      </c>
      <c r="E16" s="31">
        <v>212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871</v>
      </c>
      <c r="AJ16" s="70"/>
    </row>
    <row r="17" spans="1:36" s="47" customFormat="1" x14ac:dyDescent="0.25">
      <c r="A17" s="46" t="s">
        <v>27</v>
      </c>
      <c r="B17" s="22">
        <f>B16*$B$8</f>
        <v>1067.31</v>
      </c>
      <c r="C17" s="22">
        <f>C16*$B$8</f>
        <v>1391.2199999999998</v>
      </c>
      <c r="D17" s="22">
        <f t="shared" ref="D17:AG17" si="2">D16*$B$8</f>
        <v>1040.76</v>
      </c>
      <c r="E17" s="22">
        <f t="shared" si="2"/>
        <v>1125.72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4625.01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201</v>
      </c>
      <c r="C22" s="20">
        <f t="shared" ref="C22:AG23" si="5">+C16+C18+C20</f>
        <v>262</v>
      </c>
      <c r="D22" s="20">
        <f t="shared" si="5"/>
        <v>196</v>
      </c>
      <c r="E22" s="20">
        <f t="shared" si="5"/>
        <v>212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871</v>
      </c>
    </row>
    <row r="23" spans="1:36" s="47" customFormat="1" x14ac:dyDescent="0.25">
      <c r="A23" s="48" t="s">
        <v>26</v>
      </c>
      <c r="B23" s="19">
        <f>+B17+B19+B21</f>
        <v>1067.31</v>
      </c>
      <c r="C23" s="19">
        <f t="shared" si="5"/>
        <v>1391.2199999999998</v>
      </c>
      <c r="D23" s="19">
        <f t="shared" si="5"/>
        <v>1040.76</v>
      </c>
      <c r="E23" s="19">
        <f t="shared" si="5"/>
        <v>1125.72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4625.01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13.78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13.78</v>
      </c>
    </row>
    <row r="33" spans="1:34" s="47" customFormat="1" x14ac:dyDescent="0.25">
      <c r="A33" s="46" t="s">
        <v>35</v>
      </c>
      <c r="B33" s="22">
        <f>B32*$B$8</f>
        <v>73.17179999999999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73.17179999999999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13.78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13.78</v>
      </c>
    </row>
    <row r="39" spans="1:34" s="47" customFormat="1" x14ac:dyDescent="0.25">
      <c r="A39" s="48" t="s">
        <v>42</v>
      </c>
      <c r="B39" s="19">
        <f>+B33+B35+B37</f>
        <v>73.17179999999999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73.17179999999999</v>
      </c>
    </row>
    <row r="40" spans="1:34" x14ac:dyDescent="0.25">
      <c r="A40" s="13" t="s">
        <v>43</v>
      </c>
      <c r="B40" s="36">
        <v>7.61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7.61</v>
      </c>
    </row>
    <row r="41" spans="1:34" s="47" customFormat="1" x14ac:dyDescent="0.25">
      <c r="A41" s="46" t="s">
        <v>44</v>
      </c>
      <c r="B41" s="22">
        <f>B40*$B$8</f>
        <v>40.409100000000002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40.409100000000002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7.61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7.61</v>
      </c>
    </row>
    <row r="47" spans="1:34" s="47" customFormat="1" x14ac:dyDescent="0.25">
      <c r="A47" s="48" t="s">
        <v>48</v>
      </c>
      <c r="B47" s="19">
        <f>+B41+B43+B45</f>
        <v>40.409100000000002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40.409100000000002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861.13</v>
      </c>
      <c r="C49" s="44">
        <v>1035.4100000000001</v>
      </c>
      <c r="D49" s="44">
        <v>749.71</v>
      </c>
      <c r="E49" s="44">
        <v>922.12</v>
      </c>
      <c r="F49" s="44">
        <v>383.53</v>
      </c>
      <c r="G49" s="44">
        <v>57.22</v>
      </c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4009.1199999999994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130.97999999999999</v>
      </c>
      <c r="C53" s="44">
        <v>38.380000000000003</v>
      </c>
      <c r="D53" s="44">
        <v>70.48</v>
      </c>
      <c r="E53" s="44">
        <v>348.66</v>
      </c>
      <c r="F53" s="44">
        <v>43.87</v>
      </c>
      <c r="G53" s="44">
        <v>18.100000000000001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650.47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99.82</v>
      </c>
      <c r="C55" s="44">
        <v>23.12</v>
      </c>
      <c r="D55" s="44"/>
      <c r="E55" s="44">
        <v>21.87</v>
      </c>
      <c r="F55" s="44">
        <v>125.74</v>
      </c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270.55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2272.8209000000002</v>
      </c>
      <c r="C64" s="53">
        <f t="shared" ref="C64:AG64" si="21">+C15+C23+C31+C39+C47+C48+C49+C50+C51+C52+C53+C54+C55+C56+C57+C58+C59+C60+C61+C62+C63</f>
        <v>2800.13</v>
      </c>
      <c r="D64" s="53">
        <f t="shared" si="21"/>
        <v>1962.95</v>
      </c>
      <c r="E64" s="53">
        <f t="shared" si="21"/>
        <v>2596.37</v>
      </c>
      <c r="F64" s="53">
        <f t="shared" si="21"/>
        <v>630.64</v>
      </c>
      <c r="G64" s="53">
        <f t="shared" si="21"/>
        <v>80.819999999999993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10343.730899999999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2252.6</v>
      </c>
      <c r="C67" s="57">
        <f t="shared" ref="C67:L67" si="23">C12</f>
        <v>2799.54</v>
      </c>
      <c r="D67" s="57">
        <f t="shared" si="23"/>
        <v>1959.48</v>
      </c>
      <c r="E67" s="57">
        <f t="shared" si="23"/>
        <v>2596.86</v>
      </c>
      <c r="F67" s="57">
        <f t="shared" si="23"/>
        <v>630.16</v>
      </c>
      <c r="G67" s="57">
        <f t="shared" si="23"/>
        <v>80.62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10319.26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2252.6</v>
      </c>
      <c r="C69" s="59">
        <f t="shared" ref="C69:AG69" si="25">+C67+C68</f>
        <v>2799.54</v>
      </c>
      <c r="D69" s="59">
        <f t="shared" si="25"/>
        <v>1959.48</v>
      </c>
      <c r="E69" s="59">
        <f t="shared" si="25"/>
        <v>2596.86</v>
      </c>
      <c r="F69" s="59">
        <f t="shared" si="25"/>
        <v>630.16</v>
      </c>
      <c r="G69" s="59">
        <f t="shared" si="25"/>
        <v>80.62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10319.26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20.220900000000256</v>
      </c>
      <c r="C70" s="57">
        <f t="shared" si="26"/>
        <v>0.59000000000014552</v>
      </c>
      <c r="D70" s="57">
        <f t="shared" si="26"/>
        <v>3.4700000000000273</v>
      </c>
      <c r="E70" s="57">
        <f t="shared" si="26"/>
        <v>-0.49000000000023647</v>
      </c>
      <c r="F70" s="57">
        <f t="shared" si="26"/>
        <v>0.48000000000001819</v>
      </c>
      <c r="G70" s="57">
        <f t="shared" si="26"/>
        <v>0.19999999999998863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24.470900000000199</v>
      </c>
    </row>
    <row r="71" spans="1:34" ht="95.25" customHeight="1" x14ac:dyDescent="0.25">
      <c r="A71" s="77" t="s">
        <v>96</v>
      </c>
      <c r="B71" s="14" t="s">
        <v>123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B29" sqref="B29:B3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44724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5.31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4921.47</v>
      </c>
      <c r="C12" s="26">
        <v>3537.21</v>
      </c>
      <c r="D12" s="26">
        <v>614.85</v>
      </c>
      <c r="E12" s="26">
        <v>1610.38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10683.91</v>
      </c>
      <c r="AI12" s="26">
        <v>10569.7</v>
      </c>
      <c r="AJ12" s="69">
        <f>+AI12-AH12</f>
        <v>-114.20999999999913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428.5</v>
      </c>
      <c r="C15" s="23">
        <v>300</v>
      </c>
      <c r="D15" s="23">
        <v>48</v>
      </c>
      <c r="E15" s="23">
        <v>539.5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1316</v>
      </c>
    </row>
    <row r="16" spans="1:36" s="32" customFormat="1" x14ac:dyDescent="0.25">
      <c r="A16" s="30" t="s">
        <v>20</v>
      </c>
      <c r="B16" s="31">
        <v>487</v>
      </c>
      <c r="C16" s="31">
        <v>280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767</v>
      </c>
      <c r="AJ16" s="70"/>
    </row>
    <row r="17" spans="1:36" s="47" customFormat="1" x14ac:dyDescent="0.25">
      <c r="A17" s="46" t="s">
        <v>27</v>
      </c>
      <c r="B17" s="22">
        <f>B16*$B$8</f>
        <v>2585.9699999999998</v>
      </c>
      <c r="C17" s="22">
        <f>C16*$B$8</f>
        <v>1486.8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4072.7699999999995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487</v>
      </c>
      <c r="C22" s="20">
        <f t="shared" ref="C22:AG23" si="5">+C16+C18+C20</f>
        <v>280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767</v>
      </c>
    </row>
    <row r="23" spans="1:36" s="47" customFormat="1" x14ac:dyDescent="0.25">
      <c r="A23" s="48" t="s">
        <v>26</v>
      </c>
      <c r="B23" s="19">
        <f>+B17+B19+B21</f>
        <v>2585.9699999999998</v>
      </c>
      <c r="C23" s="19">
        <f t="shared" si="5"/>
        <v>1486.8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4072.7699999999995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37.44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37.44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198.80639999999997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198.80639999999997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37.44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37.44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198.80639999999997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198.80639999999997</v>
      </c>
    </row>
    <row r="40" spans="1:34" x14ac:dyDescent="0.25">
      <c r="A40" s="13" t="s">
        <v>43</v>
      </c>
      <c r="B40" s="36"/>
      <c r="C40" s="36">
        <v>26.84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26.84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142.5204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142.5204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26.84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26.84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142.5204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142.5204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1685.24</v>
      </c>
      <c r="C49" s="44">
        <v>1232.51</v>
      </c>
      <c r="D49" s="44">
        <v>550.21</v>
      </c>
      <c r="E49" s="44">
        <v>772.6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4240.5600000000004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229.99</v>
      </c>
      <c r="C53" s="44">
        <v>180</v>
      </c>
      <c r="D53" s="44">
        <v>16.34</v>
      </c>
      <c r="E53" s="44">
        <v>202.09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628.41999999999996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>
        <v>98.72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98.72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4929.7</v>
      </c>
      <c r="C64" s="53">
        <f t="shared" ref="C64:AG64" si="21">+C15+C23+C31+C39+C47+C48+C49+C50+C51+C52+C53+C54+C55+C56+C57+C58+C59+C60+C61+C62+C63</f>
        <v>3540.6368000000002</v>
      </c>
      <c r="D64" s="53">
        <f t="shared" si="21"/>
        <v>614.55000000000007</v>
      </c>
      <c r="E64" s="53">
        <f t="shared" si="21"/>
        <v>1612.9099999999999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10697.7968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4921.47</v>
      </c>
      <c r="C67" s="57">
        <f t="shared" ref="C67:L67" si="23">C12</f>
        <v>3537.21</v>
      </c>
      <c r="D67" s="57">
        <f t="shared" si="23"/>
        <v>614.85</v>
      </c>
      <c r="E67" s="57">
        <f t="shared" si="23"/>
        <v>1610.38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10683.91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4921.47</v>
      </c>
      <c r="C69" s="59">
        <f t="shared" ref="C69:AG69" si="25">+C67+C68</f>
        <v>3537.21</v>
      </c>
      <c r="D69" s="59">
        <f t="shared" si="25"/>
        <v>614.85</v>
      </c>
      <c r="E69" s="59">
        <f t="shared" si="25"/>
        <v>1610.38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10683.91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8.2299999999995634</v>
      </c>
      <c r="C70" s="57">
        <f t="shared" si="26"/>
        <v>3.4268000000001848</v>
      </c>
      <c r="D70" s="57">
        <f t="shared" si="26"/>
        <v>-0.29999999999995453</v>
      </c>
      <c r="E70" s="57">
        <f t="shared" si="26"/>
        <v>2.5299999999997453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13.886799999999539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8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44724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5.31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921.68</v>
      </c>
      <c r="C12" s="26">
        <v>1391.58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2313.2599999999998</v>
      </c>
      <c r="AI12" s="26">
        <v>2294.58</v>
      </c>
      <c r="AJ12" s="69">
        <f>+AI12-AH12</f>
        <v>-18.679999999999836</v>
      </c>
    </row>
    <row r="13" spans="1:36" ht="19.5" customHeight="1" x14ac:dyDescent="0.25">
      <c r="A13" s="25" t="s">
        <v>117</v>
      </c>
      <c r="B13" s="26">
        <v>24</v>
      </c>
      <c r="C13" s="26">
        <v>18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42</v>
      </c>
      <c r="AI13" s="26"/>
      <c r="AJ13" s="69">
        <f>+AI13-AH13</f>
        <v>-42</v>
      </c>
    </row>
    <row r="14" spans="1:36" ht="19.5" customHeight="1" x14ac:dyDescent="0.25">
      <c r="A14" s="25" t="s">
        <v>118</v>
      </c>
      <c r="B14" s="26">
        <v>12</v>
      </c>
      <c r="C14" s="26">
        <v>6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18</v>
      </c>
      <c r="AI14" s="26"/>
      <c r="AJ14" s="69">
        <f>+AI14-AH14</f>
        <v>-18</v>
      </c>
    </row>
    <row r="15" spans="1:36" x14ac:dyDescent="0.25">
      <c r="A15" s="13" t="s">
        <v>0</v>
      </c>
      <c r="B15" s="23">
        <v>48.5</v>
      </c>
      <c r="C15" s="23">
        <v>110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158.5</v>
      </c>
    </row>
    <row r="16" spans="1:36" s="32" customFormat="1" x14ac:dyDescent="0.25">
      <c r="A16" s="30" t="s">
        <v>20</v>
      </c>
      <c r="B16" s="31">
        <v>51</v>
      </c>
      <c r="C16" s="31">
        <v>43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94</v>
      </c>
      <c r="AJ16" s="70"/>
    </row>
    <row r="17" spans="1:36" s="47" customFormat="1" x14ac:dyDescent="0.25">
      <c r="A17" s="46" t="s">
        <v>27</v>
      </c>
      <c r="B17" s="22">
        <f>B16*$B$8</f>
        <v>270.81</v>
      </c>
      <c r="C17" s="22">
        <f>C16*$B$8</f>
        <v>228.32999999999998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499.14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51</v>
      </c>
      <c r="C22" s="20">
        <f t="shared" ref="C22:AG23" si="5">+C16+C18+C20</f>
        <v>43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94</v>
      </c>
    </row>
    <row r="23" spans="1:36" s="47" customFormat="1" x14ac:dyDescent="0.25">
      <c r="A23" s="48" t="s">
        <v>26</v>
      </c>
      <c r="B23" s="19">
        <f>+B17+B19+B21</f>
        <v>270.81</v>
      </c>
      <c r="C23" s="19">
        <f t="shared" si="5"/>
        <v>228.32999999999998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499.14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31.35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31.35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166.46850000000001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166.46850000000001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31.35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31.35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166.46850000000001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166.46850000000001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521.28</v>
      </c>
      <c r="C49" s="44">
        <v>809.56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1330.84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30.04</v>
      </c>
      <c r="C53" s="44">
        <v>89.48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119.52000000000001</v>
      </c>
    </row>
    <row r="54" spans="1:34" x14ac:dyDescent="0.25">
      <c r="A54" s="17" t="s">
        <v>114</v>
      </c>
      <c r="B54" s="44">
        <v>31.44</v>
      </c>
      <c r="C54" s="44">
        <v>1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32.44</v>
      </c>
    </row>
    <row r="55" spans="1:34" x14ac:dyDescent="0.25">
      <c r="A55" s="17" t="s">
        <v>52</v>
      </c>
      <c r="B55" s="44">
        <v>58.14</v>
      </c>
      <c r="C55" s="44">
        <v>13.38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71.52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960.20999999999992</v>
      </c>
      <c r="C64" s="53">
        <f t="shared" ref="C64:AG64" si="21">+C15+C23+C31+C39+C47+C48+C49+C50+C51+C52+C53+C54+C55+C56+C57+C58+C59+C60+C61+C62+C63</f>
        <v>1418.2184999999999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2378.4285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921.68</v>
      </c>
      <c r="C67" s="57">
        <f t="shared" ref="C67:L67" si="23">C12</f>
        <v>1391.58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2313.2599999999998</v>
      </c>
    </row>
    <row r="68" spans="1:34" s="47" customFormat="1" x14ac:dyDescent="0.25">
      <c r="A68" s="58" t="s">
        <v>93</v>
      </c>
      <c r="B68" s="59">
        <f t="shared" ref="B68:AG68" si="24">+B13+B14</f>
        <v>36</v>
      </c>
      <c r="C68" s="59">
        <f t="shared" si="24"/>
        <v>24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60</v>
      </c>
    </row>
    <row r="69" spans="1:34" s="47" customFormat="1" x14ac:dyDescent="0.25">
      <c r="A69" s="58" t="s">
        <v>94</v>
      </c>
      <c r="B69" s="59">
        <f>+B67+B68</f>
        <v>957.68</v>
      </c>
      <c r="C69" s="59">
        <f t="shared" ref="C69:AG69" si="25">+C67+C68</f>
        <v>1415.58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2373.2599999999998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2.5299999999999727</v>
      </c>
      <c r="C70" s="57">
        <f t="shared" si="26"/>
        <v>2.6385000000000218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5.1684999999999945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46" activePane="bottomRight" state="frozen"/>
      <selection pane="topRight" activeCell="B1" sqref="B1"/>
      <selection pane="bottomLeft" activeCell="A5" sqref="A5"/>
      <selection pane="bottomRight" activeCell="AI50" sqref="AI5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44724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5.31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634.41</v>
      </c>
      <c r="C12" s="26">
        <v>1571.83</v>
      </c>
      <c r="D12" s="26">
        <v>159.72999999999999</v>
      </c>
      <c r="E12" s="26">
        <v>287.22000000000003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2653.1899999999996</v>
      </c>
      <c r="AI12" s="26">
        <v>2653.19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16.5</v>
      </c>
      <c r="C15" s="23">
        <v>13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29.5</v>
      </c>
    </row>
    <row r="16" spans="1:36" s="32" customFormat="1" x14ac:dyDescent="0.25">
      <c r="A16" s="30" t="s">
        <v>20</v>
      </c>
      <c r="B16" s="31">
        <v>69</v>
      </c>
      <c r="C16" s="31">
        <v>255</v>
      </c>
      <c r="D16" s="31">
        <v>22</v>
      </c>
      <c r="E16" s="31">
        <v>30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376</v>
      </c>
      <c r="AJ16" s="70"/>
    </row>
    <row r="17" spans="1:36" s="47" customFormat="1" x14ac:dyDescent="0.25">
      <c r="A17" s="46" t="s">
        <v>27</v>
      </c>
      <c r="B17" s="22">
        <f>B16*$B$8</f>
        <v>366.39</v>
      </c>
      <c r="C17" s="22">
        <f>C16*$B$8</f>
        <v>1354.05</v>
      </c>
      <c r="D17" s="22">
        <f t="shared" ref="D17:AG17" si="2">D16*$B$8</f>
        <v>116.82</v>
      </c>
      <c r="E17" s="22">
        <f t="shared" si="2"/>
        <v>159.29999999999998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1996.56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69</v>
      </c>
      <c r="C22" s="20">
        <f t="shared" ref="C22:AG23" si="5">+C16+C18+C20</f>
        <v>255</v>
      </c>
      <c r="D22" s="20">
        <f t="shared" si="5"/>
        <v>22</v>
      </c>
      <c r="E22" s="20">
        <f t="shared" si="5"/>
        <v>30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376</v>
      </c>
    </row>
    <row r="23" spans="1:36" s="47" customFormat="1" x14ac:dyDescent="0.25">
      <c r="A23" s="48" t="s">
        <v>26</v>
      </c>
      <c r="B23" s="19">
        <f>+B17+B19+B21</f>
        <v>366.39</v>
      </c>
      <c r="C23" s="19">
        <f t="shared" si="5"/>
        <v>1354.05</v>
      </c>
      <c r="D23" s="19">
        <f t="shared" si="5"/>
        <v>116.82</v>
      </c>
      <c r="E23" s="19">
        <f t="shared" si="5"/>
        <v>159.29999999999998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1996.56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248.19</v>
      </c>
      <c r="C49" s="44">
        <v>219.38</v>
      </c>
      <c r="D49" s="44">
        <v>51.66</v>
      </c>
      <c r="E49" s="44">
        <v>139.05000000000001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658.28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3.82</v>
      </c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3.82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634.9</v>
      </c>
      <c r="C64" s="53">
        <f t="shared" ref="C64:AG64" si="21">+C15+C23+C31+C39+C47+C48+C49+C50+C51+C52+C53+C54+C55+C56+C57+C58+C59+C60+C61+C62+C63</f>
        <v>1586.4299999999998</v>
      </c>
      <c r="D64" s="53">
        <f t="shared" si="21"/>
        <v>168.48</v>
      </c>
      <c r="E64" s="53">
        <f t="shared" si="21"/>
        <v>298.35000000000002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2688.16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634.41</v>
      </c>
      <c r="C67" s="57">
        <f t="shared" ref="C67:L67" si="23">C12</f>
        <v>1571.83</v>
      </c>
      <c r="D67" s="57">
        <f t="shared" si="23"/>
        <v>159.72999999999999</v>
      </c>
      <c r="E67" s="57">
        <f t="shared" si="23"/>
        <v>287.22000000000003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2653.1899999999996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634.41</v>
      </c>
      <c r="C69" s="59">
        <f t="shared" ref="C69:AG69" si="25">+C67+C68</f>
        <v>1571.83</v>
      </c>
      <c r="D69" s="59">
        <f t="shared" si="25"/>
        <v>159.72999999999999</v>
      </c>
      <c r="E69" s="59">
        <f t="shared" si="25"/>
        <v>287.22000000000003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2653.1899999999996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0.49000000000000909</v>
      </c>
      <c r="C70" s="57">
        <f t="shared" si="26"/>
        <v>14.599999999999909</v>
      </c>
      <c r="D70" s="57">
        <f t="shared" si="26"/>
        <v>8.75</v>
      </c>
      <c r="E70" s="57">
        <f t="shared" si="26"/>
        <v>11.129999999999995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34.969999999999914</v>
      </c>
    </row>
    <row r="71" spans="1:34" ht="96" customHeight="1" x14ac:dyDescent="0.25">
      <c r="A71" s="77" t="s">
        <v>96</v>
      </c>
      <c r="B71" s="14"/>
      <c r="C71" s="14" t="s">
        <v>133</v>
      </c>
      <c r="D71" s="14" t="s">
        <v>134</v>
      </c>
      <c r="E71" s="14" t="s">
        <v>135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E11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44724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5.31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58</v>
      </c>
      <c r="G11" s="5" t="s">
        <v>57</v>
      </c>
      <c r="H11" s="5" t="s">
        <v>59</v>
      </c>
      <c r="I11" s="5" t="s">
        <v>60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3093.61</v>
      </c>
      <c r="C12" s="26">
        <v>3353.24</v>
      </c>
      <c r="D12" s="26">
        <v>4363.16</v>
      </c>
      <c r="E12" s="26">
        <v>1930.37</v>
      </c>
      <c r="F12" s="26">
        <v>2279.4899999999998</v>
      </c>
      <c r="G12" s="26">
        <v>2046.35</v>
      </c>
      <c r="H12" s="26">
        <v>1948.9</v>
      </c>
      <c r="I12" s="26">
        <v>832.47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19847.590000000004</v>
      </c>
      <c r="AI12" s="26">
        <v>19622.87</v>
      </c>
      <c r="AJ12" s="69">
        <f>+AI12-AH12</f>
        <v>-224.7200000000048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284</v>
      </c>
      <c r="C15" s="23">
        <v>697</v>
      </c>
      <c r="D15" s="23">
        <v>227.5</v>
      </c>
      <c r="E15" s="23">
        <v>151</v>
      </c>
      <c r="F15" s="23">
        <v>362</v>
      </c>
      <c r="G15" s="23">
        <v>143</v>
      </c>
      <c r="H15" s="23">
        <v>442.5</v>
      </c>
      <c r="I15" s="23">
        <v>113.5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2420.5</v>
      </c>
    </row>
    <row r="16" spans="1:36" s="32" customFormat="1" x14ac:dyDescent="0.25">
      <c r="A16" s="30" t="s">
        <v>20</v>
      </c>
      <c r="B16" s="31">
        <v>273</v>
      </c>
      <c r="C16" s="31">
        <v>258</v>
      </c>
      <c r="D16" s="31">
        <v>480</v>
      </c>
      <c r="E16" s="31">
        <v>149</v>
      </c>
      <c r="F16" s="31">
        <v>179</v>
      </c>
      <c r="G16" s="31">
        <v>192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1531</v>
      </c>
      <c r="AJ16" s="70"/>
    </row>
    <row r="17" spans="1:36" s="47" customFormat="1" x14ac:dyDescent="0.25">
      <c r="A17" s="46" t="s">
        <v>27</v>
      </c>
      <c r="B17" s="22">
        <f>B16*$B$8</f>
        <v>1449.6299999999999</v>
      </c>
      <c r="C17" s="22">
        <f>C16*$B$8</f>
        <v>1369.9799999999998</v>
      </c>
      <c r="D17" s="22">
        <f t="shared" ref="D17:AG17" si="2">D16*$B$8</f>
        <v>2548.7999999999997</v>
      </c>
      <c r="E17" s="22">
        <f t="shared" si="2"/>
        <v>791.18999999999994</v>
      </c>
      <c r="F17" s="22">
        <f t="shared" si="2"/>
        <v>950.4899999999999</v>
      </c>
      <c r="G17" s="22">
        <f t="shared" si="2"/>
        <v>1019.52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8129.6099999999988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273</v>
      </c>
      <c r="C22" s="20">
        <f t="shared" ref="C22:AG23" si="5">+C16+C18+C20</f>
        <v>258</v>
      </c>
      <c r="D22" s="20">
        <f t="shared" si="5"/>
        <v>480</v>
      </c>
      <c r="E22" s="20">
        <f t="shared" si="5"/>
        <v>149</v>
      </c>
      <c r="F22" s="20">
        <f t="shared" si="5"/>
        <v>179</v>
      </c>
      <c r="G22" s="20">
        <f t="shared" si="5"/>
        <v>192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1531</v>
      </c>
    </row>
    <row r="23" spans="1:36" s="47" customFormat="1" x14ac:dyDescent="0.25">
      <c r="A23" s="48" t="s">
        <v>26</v>
      </c>
      <c r="B23" s="19">
        <f>+B17+B19+B21</f>
        <v>1449.6299999999999</v>
      </c>
      <c r="C23" s="19">
        <f t="shared" si="5"/>
        <v>1369.9799999999998</v>
      </c>
      <c r="D23" s="19">
        <f t="shared" si="5"/>
        <v>2548.7999999999997</v>
      </c>
      <c r="E23" s="19">
        <f t="shared" si="5"/>
        <v>791.18999999999994</v>
      </c>
      <c r="F23" s="19">
        <f t="shared" si="5"/>
        <v>950.4899999999999</v>
      </c>
      <c r="G23" s="19">
        <f t="shared" si="5"/>
        <v>1019.52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8129.6099999999988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>
        <v>15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15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79.649999999999991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79.649999999999991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15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15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79.649999999999991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79.649999999999991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1081.75</v>
      </c>
      <c r="C49" s="44">
        <v>1134.3900000000001</v>
      </c>
      <c r="D49" s="44"/>
      <c r="E49" s="44"/>
      <c r="F49" s="44"/>
      <c r="G49" s="44"/>
      <c r="H49" s="44">
        <v>1506.34</v>
      </c>
      <c r="I49" s="44">
        <v>712.26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4434.7400000000007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1001.55</v>
      </c>
      <c r="E52" s="44">
        <v>749.01</v>
      </c>
      <c r="F52" s="44">
        <v>957.08</v>
      </c>
      <c r="G52" s="44">
        <v>826.08</v>
      </c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3533.72</v>
      </c>
    </row>
    <row r="53" spans="1:34" x14ac:dyDescent="0.25">
      <c r="A53" s="17" t="s">
        <v>18</v>
      </c>
      <c r="B53" s="44">
        <v>282.81</v>
      </c>
      <c r="C53" s="44">
        <v>166.46</v>
      </c>
      <c r="D53" s="44">
        <v>591.15</v>
      </c>
      <c r="E53" s="44">
        <v>158.49</v>
      </c>
      <c r="F53" s="44">
        <v>13</v>
      </c>
      <c r="G53" s="44">
        <v>62.31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1274.22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>
        <v>7.02</v>
      </c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7.02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3098.19</v>
      </c>
      <c r="C64" s="53">
        <f t="shared" ref="C64:AG64" si="21">+C15+C23+C31+C39+C47+C48+C49+C50+C51+C52+C53+C54+C55+C56+C57+C58+C59+C60+C61+C62+C63</f>
        <v>3367.83</v>
      </c>
      <c r="D64" s="53">
        <f t="shared" si="21"/>
        <v>4368.9999999999991</v>
      </c>
      <c r="E64" s="53">
        <f t="shared" si="21"/>
        <v>1929.34</v>
      </c>
      <c r="F64" s="53">
        <f t="shared" si="21"/>
        <v>2282.5699999999997</v>
      </c>
      <c r="G64" s="53">
        <f t="shared" si="21"/>
        <v>2050.91</v>
      </c>
      <c r="H64" s="53">
        <f t="shared" si="21"/>
        <v>1948.84</v>
      </c>
      <c r="I64" s="53">
        <f t="shared" si="21"/>
        <v>832.78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19879.46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N</v>
      </c>
      <c r="G66" s="55" t="str">
        <f t="shared" si="22"/>
        <v>CAJA 3 D</v>
      </c>
      <c r="H66" s="55" t="str">
        <f t="shared" si="22"/>
        <v>CAJA 4 D</v>
      </c>
      <c r="I66" s="55" t="str">
        <f t="shared" si="22"/>
        <v>CAJA 4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3093.61</v>
      </c>
      <c r="C67" s="57">
        <f t="shared" ref="C67:L67" si="23">C12</f>
        <v>3353.24</v>
      </c>
      <c r="D67" s="57">
        <f t="shared" si="23"/>
        <v>4363.16</v>
      </c>
      <c r="E67" s="57">
        <f t="shared" si="23"/>
        <v>1930.37</v>
      </c>
      <c r="F67" s="57">
        <f t="shared" si="23"/>
        <v>2279.4899999999998</v>
      </c>
      <c r="G67" s="57">
        <f t="shared" si="23"/>
        <v>2046.35</v>
      </c>
      <c r="H67" s="57">
        <f t="shared" si="23"/>
        <v>1948.9</v>
      </c>
      <c r="I67" s="57">
        <f t="shared" si="23"/>
        <v>832.47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19847.590000000004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3093.61</v>
      </c>
      <c r="C69" s="59">
        <f t="shared" ref="C69:AG69" si="25">+C67+C68</f>
        <v>3353.24</v>
      </c>
      <c r="D69" s="59">
        <f t="shared" si="25"/>
        <v>4363.16</v>
      </c>
      <c r="E69" s="59">
        <f t="shared" si="25"/>
        <v>1930.37</v>
      </c>
      <c r="F69" s="59">
        <f t="shared" si="25"/>
        <v>2279.4899999999998</v>
      </c>
      <c r="G69" s="59">
        <f t="shared" si="25"/>
        <v>2046.35</v>
      </c>
      <c r="H69" s="59">
        <f t="shared" si="25"/>
        <v>1948.9</v>
      </c>
      <c r="I69" s="59">
        <f t="shared" si="25"/>
        <v>832.47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19847.590000000004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4.5799999999999272</v>
      </c>
      <c r="C70" s="57">
        <f t="shared" si="26"/>
        <v>14.590000000000146</v>
      </c>
      <c r="D70" s="57">
        <f t="shared" si="26"/>
        <v>5.839999999999236</v>
      </c>
      <c r="E70" s="57">
        <f t="shared" si="26"/>
        <v>-1.0299999999999727</v>
      </c>
      <c r="F70" s="57">
        <f t="shared" si="26"/>
        <v>3.0799999999999272</v>
      </c>
      <c r="G70" s="57">
        <f t="shared" si="26"/>
        <v>4.5599999999999454</v>
      </c>
      <c r="H70" s="57">
        <f t="shared" si="26"/>
        <v>-6.0000000000172804E-2</v>
      </c>
      <c r="I70" s="57">
        <f t="shared" si="26"/>
        <v>0.30999999999994543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31.869999999998981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2022-06-15T19:52:01Z</dcterms:modified>
</cp:coreProperties>
</file>