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L31" i="149"/>
  <c r="T31" i="149"/>
  <c r="AB31" i="149"/>
  <c r="H31" i="150"/>
  <c r="P31" i="150"/>
  <c r="X31" i="150"/>
  <c r="AB31" i="150"/>
  <c r="H31" i="149"/>
  <c r="P31" i="149"/>
  <c r="X31" i="149"/>
  <c r="AF31" i="149"/>
  <c r="D31" i="150"/>
  <c r="L31" i="150"/>
  <c r="T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H64" i="152"/>
  <c r="H70" i="152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47" i="40"/>
  <c r="W47" i="40"/>
  <c r="AD39" i="40"/>
  <c r="AE39" i="40"/>
  <c r="AA39" i="40"/>
  <c r="W39" i="40"/>
  <c r="AA47" i="40"/>
  <c r="X3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V64" i="40" l="1"/>
  <c r="V70" i="40" s="1"/>
  <c r="H69" i="40"/>
  <c r="Z64" i="40"/>
  <c r="Z70" i="40" s="1"/>
  <c r="AD64" i="40"/>
  <c r="AD70" i="40" s="1"/>
  <c r="D69" i="40"/>
  <c r="C69" i="40"/>
  <c r="Q39" i="40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<sst xmlns="http://schemas.openxmlformats.org/spreadsheetml/2006/main" count="743" uniqueCount="132">
  <si>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</si>
  <si>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</si>
  <si>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</si>
  <si>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</si>
  <si>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</si>
  <si>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</si>
  <si>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</si>
  <si>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</si>
  <si>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</si>
  <si>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</si>
  <si>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</si>
  <si>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</si>
  <si>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</si>
  <si>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</si>
  <si>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</si>
  <si>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</si>
  <si>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</si>
  <si>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</si>
  <si>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</si>
  <si>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</si>
  <si>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</si>
  <si>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</si>
  <si>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</si>
  <si>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</si>
  <si>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</si>
  <si>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</si>
  <si>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</si>
  <si>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</si>
  <si>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</si>
  <si>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</si>
  <si>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</si>
  <si>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</si>
  <si>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</si>
  <si>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</si>
  <si>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</si>
  <si>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</si>
  <si>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</si>
  <si>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</si>
  <si>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</si>
  <si>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</si>
  <si>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</si>
  <si>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</si>
  <si>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</si>
  <si>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</si>
  <si>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</si>
  <si>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</si>
  <si>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</si>
  <si>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</si>
  <si>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</si>
  <si>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</si>
  <si>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</si>
  <si>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</si>
  <si>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</si>
  <si>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</si>
  <si>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</si>
  <si>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</si>
  <si>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</si>
  <si>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</si>
  <si>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</si>
  <si>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</si>
  <si>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</si>
  <si>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</si>
  <si>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</si>
  <si>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</si>
  <si>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</si>
  <si>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</si>
  <si>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</si>
  <si>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</si>
  <si>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</si>
  <si>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</si>
  <si>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</si>
  <si>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</si>
  <si>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</si>
  <si>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</si>
  <si>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</si>
  <si>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</si>
  <si>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</si>
  <si>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</si>
  <si>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</si>
  <si>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</si>
  <si>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</si>
  <si>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</si>
  <si>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</si>
  <si>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</si>
  <si>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</si>
  <si>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</si>
  <si>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</si>
  <si>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</si>
  <si>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</si>
  <si>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</si>
  <si>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</si>
  <si>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</si>
  <si>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</si>
  <si>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</si>
  <si>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</si>
  <si>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</si>
  <si>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</si>
  <si>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</si>
  <si>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</si>
  <si>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</si>
  <si>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</si>
  <si>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</si>
  <si>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</si>
  <si>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</si>
  <si>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</si>
  <si>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</si>
  <si>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</si>
  <si>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</si>
  <si>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</si>
  <si>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</si>
  <si>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</si>
  <si>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</si>
  <si>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</si>
  <si>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</si>
  <si>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</si>
  <si>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</si>
  <si>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</si>
  <si>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</si>
  <si>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</si>
  <si>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</si>
  <si>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</si>
  <si>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</si>
  <si>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</si>
  <si>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FALTANTE 148.00 ES </t>
  </si>
  <si>
    <t xml:space="preserve">EL SOBRANTE DE CAJA </t>
  </si>
  <si>
    <t>4.00PERIODICO</t>
  </si>
  <si>
    <t>SOBRANTE DE 148.00</t>
  </si>
  <si>
    <t>ES EL FALTANTE DE</t>
  </si>
  <si>
    <t>CAJA 02</t>
  </si>
  <si>
    <t>22.00F/C</t>
  </si>
  <si>
    <t>27.00F/C</t>
  </si>
  <si>
    <t>57.00F/C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</si>
</sst>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49335.29</v>
      </c>
      <c r="C2" s="43">
        <f>MODELO!AH12</f>
        <v>22395.599999999999</v>
      </c>
      <c r="D2" s="43">
        <f>EXQUISITECES!AH12</f>
        <v>6735.1799999999994</v>
      </c>
      <c r="E2" s="43">
        <f>HOYADA!AH12</f>
        <v>6461.8</v>
      </c>
      <c r="F2" s="43">
        <f>FARMASTOP!AH12</f>
        <v>1912.04</v>
      </c>
      <c r="G2" s="43">
        <f>BOCAS!AH12</f>
        <v>1305.8900000000001</v>
      </c>
      <c r="H2" s="43">
        <f>LAGUNETICA!AH12</f>
        <v>11256.66</v>
      </c>
      <c r="I2" s="43">
        <f>SANANTONIO!AH12</f>
        <v>0</v>
      </c>
      <c r="J2" s="43">
        <f>SUM(B2:I2)</f>
        <v>99402.459999999992</v>
      </c>
    </row>
    <row r="3" spans="1:10" x14ac:dyDescent="0.25">
      <c r="A3" s="46" t="s">
        <v>0</v>
      </c>
      <c r="B3" s="43">
        <f>AUTOMERCADO!AH15</f>
        <v>1619.5</v>
      </c>
      <c r="C3" s="43">
        <f>MODELO!AH15</f>
        <v>1011.5</v>
      </c>
      <c r="D3" s="43">
        <f>EXQUISITECES!AH15</f>
        <v>431.5</v>
      </c>
      <c r="E3" s="43">
        <f>HOYADA!AH15</f>
        <v>857.9</v>
      </c>
      <c r="F3" s="43">
        <f>FARMASTOP!AH15</f>
        <v>38.5</v>
      </c>
      <c r="G3" s="43">
        <f>BOCAS!AH15</f>
        <v>9.5</v>
      </c>
      <c r="H3" s="43">
        <f>LAGUNETICA!AH15</f>
        <v>1353.7</v>
      </c>
      <c r="I3" s="43">
        <f>SANANTONIO!AH15</f>
        <v>0</v>
      </c>
      <c r="J3" s="43">
        <f t="shared" ref="J3:J52" si="0">SUM(B3:I3)</f>
        <v>5322.1</v>
      </c>
    </row>
    <row r="4" spans="1:10" x14ac:dyDescent="0.25">
      <c r="A4" s="73" t="s">
        <v>20</v>
      </c>
      <c r="B4" s="43">
        <f>AUTOMERCADO!AH16</f>
        <v>4276</v>
      </c>
      <c r="C4" s="43">
        <f>MODELO!AH16</f>
        <v>1970</v>
      </c>
      <c r="D4" s="43">
        <f>EXQUISITECES!AH16</f>
        <v>552</v>
      </c>
      <c r="E4" s="43">
        <f>HOYADA!AH16</f>
        <v>529</v>
      </c>
      <c r="F4" s="43">
        <f>FARMASTOP!AH16</f>
        <v>134</v>
      </c>
      <c r="G4" s="43">
        <f>BOCAS!AH16</f>
        <v>81</v>
      </c>
      <c r="H4" s="43">
        <f>LAGUNETICA!AH16</f>
        <v>890</v>
      </c>
      <c r="I4" s="43">
        <f>SANANTONIO!AH16</f>
        <v>0</v>
      </c>
      <c r="J4" s="43">
        <f t="shared" si="0"/>
        <v>8432</v>
      </c>
    </row>
    <row r="5" spans="1:10" x14ac:dyDescent="0.25">
      <c r="A5" s="46" t="s">
        <v>27</v>
      </c>
      <c r="B5" s="43">
        <f>AUTOMERCADO!AH17</f>
        <v>22705.559999999998</v>
      </c>
      <c r="C5" s="43">
        <f>MODELO!AH17</f>
        <v>10460.700000000001</v>
      </c>
      <c r="D5" s="43">
        <f>EXQUISITECES!AH17</f>
        <v>2931.12</v>
      </c>
      <c r="E5" s="43">
        <f>HOYADA!AH17</f>
        <v>2808.99</v>
      </c>
      <c r="F5" s="43">
        <f>FARMASTOP!AH17</f>
        <v>711.54</v>
      </c>
      <c r="G5" s="43">
        <f>BOCAS!AH17</f>
        <v>430.10999999999996</v>
      </c>
      <c r="H5" s="43">
        <f>LAGUNETICA!AH17</f>
        <v>4725.8999999999996</v>
      </c>
      <c r="I5" s="43">
        <f>SANANTONIO!AH17</f>
        <v>0</v>
      </c>
      <c r="J5" s="43">
        <f t="shared" si="0"/>
        <v>44773.919999999998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4276</v>
      </c>
      <c r="C10" s="43">
        <f>MODELO!AH22</f>
        <v>1970</v>
      </c>
      <c r="D10" s="43">
        <f>EXQUISITECES!AH22</f>
        <v>552</v>
      </c>
      <c r="E10" s="43">
        <f>HOYADA!AH22</f>
        <v>529</v>
      </c>
      <c r="F10" s="43">
        <f>FARMASTOP!AH22</f>
        <v>134</v>
      </c>
      <c r="G10" s="43">
        <f>BOCAS!AH22</f>
        <v>81</v>
      </c>
      <c r="H10" s="43">
        <f>LAGUNETICA!AH22</f>
        <v>890</v>
      </c>
      <c r="I10" s="43">
        <f>SANANTONIO!AH22</f>
        <v>0</v>
      </c>
      <c r="J10" s="43">
        <f t="shared" si="0"/>
        <v>8432</v>
      </c>
    </row>
    <row r="11" spans="1:10" x14ac:dyDescent="0.25">
      <c r="A11" s="48" t="s">
        <v>26</v>
      </c>
      <c r="B11" s="43">
        <f>AUTOMERCADO!AH23</f>
        <v>22705.559999999998</v>
      </c>
      <c r="C11" s="43">
        <f>MODELO!AH23</f>
        <v>10460.700000000001</v>
      </c>
      <c r="D11" s="43">
        <f>EXQUISITECES!AH23</f>
        <v>2931.12</v>
      </c>
      <c r="E11" s="43">
        <f>HOYADA!AH23</f>
        <v>2808.99</v>
      </c>
      <c r="F11" s="43">
        <f>FARMASTOP!AH23</f>
        <v>711.54</v>
      </c>
      <c r="G11" s="43">
        <f>BOCAS!AH23</f>
        <v>430.10999999999996</v>
      </c>
      <c r="H11" s="43">
        <f>LAGUNETICA!AH23</f>
        <v>4725.8999999999996</v>
      </c>
      <c r="I11" s="43">
        <f>SANANTONIO!AH23</f>
        <v>0</v>
      </c>
      <c r="J11" s="43">
        <f t="shared" si="0"/>
        <v>44773.919999999998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488.19000000000005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14.1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502.29000000000008</v>
      </c>
    </row>
    <row r="21" spans="1:10" x14ac:dyDescent="0.25">
      <c r="A21" s="46" t="s">
        <v>35</v>
      </c>
      <c r="B21" s="43">
        <f>AUTOMERCADO!AH33</f>
        <v>2592.2888999999996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74.870999999999995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2667.1598999999997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488.19000000000005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14.1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502.29000000000008</v>
      </c>
    </row>
    <row r="27" spans="1:10" x14ac:dyDescent="0.25">
      <c r="A27" s="48" t="s">
        <v>42</v>
      </c>
      <c r="B27" s="43">
        <f>AUTOMERCADO!AH39</f>
        <v>2592.2888999999996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74.870999999999995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2667.1598999999997</v>
      </c>
    </row>
    <row r="28" spans="1:10" x14ac:dyDescent="0.25">
      <c r="A28" s="46" t="s">
        <v>43</v>
      </c>
      <c r="B28" s="43">
        <f>AUTOMERCADO!AH40</f>
        <v>138.59</v>
      </c>
      <c r="C28" s="43">
        <f>MODELO!AH40</f>
        <v>30.099999999999998</v>
      </c>
      <c r="D28" s="43">
        <f>EXQUISITECES!AH40</f>
        <v>20.37</v>
      </c>
      <c r="E28" s="43">
        <f>HOYADA!AH40</f>
        <v>33.129999999999995</v>
      </c>
      <c r="F28" s="43">
        <f>FARMASTOP!AH40</f>
        <v>17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239.19</v>
      </c>
    </row>
    <row r="29" spans="1:10" x14ac:dyDescent="0.25">
      <c r="A29" s="46" t="s">
        <v>44</v>
      </c>
      <c r="B29" s="43">
        <f>AUTOMERCADO!AH41</f>
        <v>735.91290000000004</v>
      </c>
      <c r="C29" s="43">
        <f>MODELO!AH41</f>
        <v>159.83099999999999</v>
      </c>
      <c r="D29" s="43">
        <f>EXQUISITECES!AH41</f>
        <v>108.1647</v>
      </c>
      <c r="E29" s="43">
        <f>HOYADA!AH41</f>
        <v>175.9203</v>
      </c>
      <c r="F29" s="43">
        <f>FARMASTOP!AH41</f>
        <v>90.27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1270.0989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138.59</v>
      </c>
      <c r="C34" s="43">
        <f>MODELO!AH46</f>
        <v>30.099999999999998</v>
      </c>
      <c r="D34" s="43">
        <f>EXQUISITECES!AH46</f>
        <v>20.37</v>
      </c>
      <c r="E34" s="43">
        <f>HOYADA!AH46</f>
        <v>33.129999999999995</v>
      </c>
      <c r="F34" s="43">
        <f>FARMASTOP!AH46</f>
        <v>17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239.19</v>
      </c>
    </row>
    <row r="35" spans="1:10" x14ac:dyDescent="0.25">
      <c r="A35" s="48" t="s">
        <v>48</v>
      </c>
      <c r="B35" s="43">
        <f>AUTOMERCADO!AH47</f>
        <v>735.91290000000004</v>
      </c>
      <c r="C35" s="43">
        <f>MODELO!AH47</f>
        <v>159.83099999999999</v>
      </c>
      <c r="D35" s="43">
        <f>EXQUISITECES!AH47</f>
        <v>108.1647</v>
      </c>
      <c r="E35" s="43">
        <f>HOYADA!AH47</f>
        <v>175.9203</v>
      </c>
      <c r="F35" s="43">
        <f>FARMASTOP!AH47</f>
        <v>90.27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1270.0989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16648.490000000002</v>
      </c>
      <c r="C37" s="43">
        <f>MODELO!AH49</f>
        <v>6792.24</v>
      </c>
      <c r="D37" s="43">
        <f>EXQUISITECES!AH49</f>
        <v>2777.32</v>
      </c>
      <c r="E37" s="43">
        <f>HOYADA!AH49</f>
        <v>1941.5700000000002</v>
      </c>
      <c r="F37" s="43">
        <f>FARMASTOP!AH49</f>
        <v>789.99</v>
      </c>
      <c r="G37" s="43">
        <f>BOCAS!AH49</f>
        <v>852.33</v>
      </c>
      <c r="H37" s="43">
        <f>LAGUNETICA!AH49</f>
        <v>2358.5500000000002</v>
      </c>
      <c r="I37" s="43">
        <f>SANANTONIO!AH49</f>
        <v>0</v>
      </c>
      <c r="J37" s="43">
        <f t="shared" si="0"/>
        <v>32160.490000000005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2282.37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2283.06</v>
      </c>
      <c r="I40" s="43">
        <f>SANANTONIO!AH52</f>
        <v>0</v>
      </c>
      <c r="J40" s="43">
        <f t="shared" si="0"/>
        <v>4565.43</v>
      </c>
    </row>
    <row r="41" spans="1:10" x14ac:dyDescent="0.25">
      <c r="A41" s="74" t="s">
        <v>18</v>
      </c>
      <c r="B41" s="43">
        <f>AUTOMERCADO!AH53</f>
        <v>2002.5499999999997</v>
      </c>
      <c r="C41" s="43">
        <f>MODELO!AH53</f>
        <v>1508.2799999999997</v>
      </c>
      <c r="D41" s="43">
        <f>EXQUISITECES!AH53</f>
        <v>494.58000000000004</v>
      </c>
      <c r="E41" s="43">
        <f>HOYADA!AH53</f>
        <v>742.52</v>
      </c>
      <c r="F41" s="43">
        <f>FARMASTOP!AH53</f>
        <v>129.6</v>
      </c>
      <c r="G41" s="43">
        <f>BOCAS!AH53</f>
        <v>47.96</v>
      </c>
      <c r="H41" s="43">
        <f>LAGUNETICA!AH53</f>
        <v>509.63</v>
      </c>
      <c r="I41" s="43">
        <f>SANANTONIO!AH53</f>
        <v>0</v>
      </c>
      <c r="J41" s="43">
        <f t="shared" si="0"/>
        <v>5435.12</v>
      </c>
    </row>
    <row r="42" spans="1:10" x14ac:dyDescent="0.25">
      <c r="A42" s="74" t="s">
        <v>114</v>
      </c>
      <c r="B42" s="43">
        <f>AUTOMERCADO!AH54</f>
        <v>109.79</v>
      </c>
      <c r="C42" s="43">
        <f>MODELO!AH54</f>
        <v>32.239999999999995</v>
      </c>
      <c r="D42" s="43">
        <f>EXQUISITECES!AH54</f>
        <v>0</v>
      </c>
      <c r="E42" s="43">
        <f>HOYADA!AH54</f>
        <v>0</v>
      </c>
      <c r="F42" s="43">
        <f>FARMASTOP!AH54</f>
        <v>66.64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208.67000000000002</v>
      </c>
    </row>
    <row r="43" spans="1:10" x14ac:dyDescent="0.25">
      <c r="A43" s="74" t="s">
        <v>52</v>
      </c>
      <c r="B43" s="43">
        <f>AUTOMERCADO!AH55</f>
        <v>2953.08</v>
      </c>
      <c r="C43" s="43">
        <f>MODELO!AH55</f>
        <v>162.07</v>
      </c>
      <c r="D43" s="43">
        <f>EXQUISITECES!AH55</f>
        <v>0</v>
      </c>
      <c r="E43" s="43">
        <f>HOYADA!AH55</f>
        <v>0</v>
      </c>
      <c r="F43" s="43">
        <f>FARMASTOP!AH55</f>
        <v>32.450000000000003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3147.6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19.98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19.98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42.62</v>
      </c>
      <c r="I47" s="43">
        <f>SANANTONIO!AH59</f>
        <v>0</v>
      </c>
      <c r="J47" s="43">
        <f t="shared" si="0"/>
        <v>42.62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49367.171799999996</v>
      </c>
      <c r="C52" s="75">
        <f>MODELO!AH64</f>
        <v>22429.210999999996</v>
      </c>
      <c r="D52" s="75">
        <f>EXQUISITECES!AH64</f>
        <v>6742.6846999999989</v>
      </c>
      <c r="E52" s="75">
        <f>HOYADA!AH64</f>
        <v>6526.9003000000002</v>
      </c>
      <c r="F52" s="75">
        <f>FARMASTOP!AH64</f>
        <v>1933.8609999999999</v>
      </c>
      <c r="G52" s="75">
        <f>BOCAS!AH64</f>
        <v>1339.9</v>
      </c>
      <c r="H52" s="75">
        <f>LAGUNETICA!AH64</f>
        <v>11273.46</v>
      </c>
      <c r="I52" s="75">
        <f>SANANTONIO!AH64</f>
        <v>0</v>
      </c>
      <c r="J52" s="75">
        <f t="shared" si="0"/>
        <v>99613.188799999974</v>
      </c>
    </row>
    <row r="53" spans="1:10" x14ac:dyDescent="0.25">
      <c r="A53" s="56" t="s">
        <v>3</v>
      </c>
      <c r="B53" s="43">
        <f>B2</f>
        <v>49335.29</v>
      </c>
      <c r="C53" s="43">
        <f t="shared" ref="C53:I53" si="1">C2</f>
        <v>22395.599999999999</v>
      </c>
      <c r="D53" s="43">
        <f t="shared" si="1"/>
        <v>6735.1799999999994</v>
      </c>
      <c r="E53" s="43">
        <f t="shared" si="1"/>
        <v>6461.8</v>
      </c>
      <c r="F53" s="43">
        <f t="shared" si="1"/>
        <v>1912.04</v>
      </c>
      <c r="G53" s="43">
        <f t="shared" si="1"/>
        <v>1305.8900000000001</v>
      </c>
      <c r="H53" s="43">
        <f t="shared" si="1"/>
        <v>11256.66</v>
      </c>
      <c r="I53" s="43">
        <f t="shared" si="1"/>
        <v>0</v>
      </c>
      <c r="J53" s="43">
        <f>J2</f>
        <v>99402.459999999992</v>
      </c>
    </row>
    <row r="54" spans="1:10" x14ac:dyDescent="0.25">
      <c r="A54" s="58" t="s">
        <v>95</v>
      </c>
      <c r="B54" s="43">
        <f>+B52-B53</f>
        <v>31.881799999995565</v>
      </c>
      <c r="C54" s="43">
        <f t="shared" ref="C54:I54" si="2">+C52-C53</f>
        <v>33.610999999997148</v>
      </c>
      <c r="D54" s="43">
        <f t="shared" si="2"/>
        <v>7.5046999999995023</v>
      </c>
      <c r="E54" s="43">
        <f t="shared" si="2"/>
        <v>65.100300000000061</v>
      </c>
      <c r="F54" s="43">
        <f t="shared" si="2"/>
        <v>21.820999999999913</v>
      </c>
      <c r="G54" s="43">
        <f t="shared" si="2"/>
        <v>34.009999999999991</v>
      </c>
      <c r="H54" s="43">
        <f t="shared" si="2"/>
        <v>16.799999999999272</v>
      </c>
      <c r="I54" s="43">
        <f t="shared" si="2"/>
        <v>0</v>
      </c>
      <c r="J54" s="43">
        <f>+J52-J53</f>
        <v>210.72879999998258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1075.72</v>
      </c>
      <c r="C12" s="26">
        <v>3184.51</v>
      </c>
      <c r="D12" s="26">
        <v>1970.17</v>
      </c>
      <c r="E12" s="26">
        <v>2024.52</v>
      </c>
      <c r="F12" s="26">
        <v>6289.58</v>
      </c>
      <c r="G12" s="26">
        <v>3816.56</v>
      </c>
      <c r="H12" s="26">
        <v>4697.6000000000004</v>
      </c>
      <c r="I12" s="26">
        <v>6234.44</v>
      </c>
      <c r="J12" s="26">
        <v>1919.58</v>
      </c>
      <c r="K12" s="26">
        <v>7249.78</v>
      </c>
      <c r="L12" s="26">
        <v>6598.72</v>
      </c>
      <c r="M12" s="26">
        <v>1427.39</v>
      </c>
      <c r="N12" s="26">
        <v>324.24</v>
      </c>
      <c r="O12" s="26">
        <v>502.75</v>
      </c>
      <c r="P12" s="26">
        <v>2019.73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49335.29</v>
      </c>
      <c r="AI12" s="26">
        <v>48586.02</v>
      </c>
      <c r="AJ12" s="69">
        <f>+AI12-AH12</f>
        <v>-749.27000000000407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154</v>
      </c>
      <c r="D15" s="23">
        <v>44.5</v>
      </c>
      <c r="E15" s="23">
        <v>32</v>
      </c>
      <c r="F15" s="23">
        <v>16.5</v>
      </c>
      <c r="G15" s="23">
        <v>26</v>
      </c>
      <c r="H15" s="23">
        <v>155.5</v>
      </c>
      <c r="I15" s="23">
        <v>63</v>
      </c>
      <c r="J15" s="23">
        <v>73</v>
      </c>
      <c r="K15" s="23">
        <v>115</v>
      </c>
      <c r="L15" s="23">
        <v>338.5</v>
      </c>
      <c r="M15" s="23">
        <v>271.5</v>
      </c>
      <c r="N15" s="23">
        <v>95.5</v>
      </c>
      <c r="O15" s="23">
        <v>68</v>
      </c>
      <c r="P15" s="23">
        <v>166.5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1619.5</v>
      </c>
    </row>
    <row r="16" spans="1:36" s="32" customFormat="1" x14ac:dyDescent="0.25">
      <c r="A16" s="30" t="s">
        <v>20</v>
      </c>
      <c r="B16" s="31">
        <v>117</v>
      </c>
      <c r="C16" s="31">
        <v>261</v>
      </c>
      <c r="D16" s="31">
        <v>218</v>
      </c>
      <c r="E16" s="31">
        <v>139</v>
      </c>
      <c r="F16" s="31">
        <v>565</v>
      </c>
      <c r="G16" s="31">
        <v>497</v>
      </c>
      <c r="H16" s="31">
        <v>443</v>
      </c>
      <c r="I16" s="31">
        <v>575</v>
      </c>
      <c r="J16" s="31">
        <v>222</v>
      </c>
      <c r="K16" s="31">
        <v>685</v>
      </c>
      <c r="L16" s="31">
        <v>510</v>
      </c>
      <c r="M16" s="31"/>
      <c r="N16" s="31"/>
      <c r="O16" s="31">
        <v>44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4276</v>
      </c>
      <c r="AJ16" s="70"/>
    </row>
    <row r="17" spans="1:36" s="47" customFormat="1" x14ac:dyDescent="0.25">
      <c r="A17" s="46" t="s">
        <v>27</v>
      </c>
      <c r="B17" s="22">
        <f>B16*$B$8</f>
        <v>621.27</v>
      </c>
      <c r="C17" s="22">
        <f>C16*$B$8</f>
        <v>1385.9099999999999</v>
      </c>
      <c r="D17" s="22">
        <f t="shared" ref="D17:L17" si="2">D16*$B$8</f>
        <v>1157.58</v>
      </c>
      <c r="E17" s="22">
        <f t="shared" si="2"/>
        <v>738.08999999999992</v>
      </c>
      <c r="F17" s="22">
        <f t="shared" si="2"/>
        <v>3000.1499999999996</v>
      </c>
      <c r="G17" s="22">
        <f t="shared" si="2"/>
        <v>2639.0699999999997</v>
      </c>
      <c r="H17" s="22">
        <f t="shared" si="2"/>
        <v>2352.33</v>
      </c>
      <c r="I17" s="22">
        <f t="shared" si="2"/>
        <v>3053.25</v>
      </c>
      <c r="J17" s="22">
        <f t="shared" si="2"/>
        <v>1178.82</v>
      </c>
      <c r="K17" s="22">
        <f t="shared" si="2"/>
        <v>3637.35</v>
      </c>
      <c r="L17" s="22">
        <f t="shared" si="2"/>
        <v>2708.1</v>
      </c>
      <c r="M17" s="22">
        <f t="shared" ref="M17:R17" si="3">M16*$B$8</f>
        <v>0</v>
      </c>
      <c r="N17" s="22">
        <f t="shared" si="3"/>
        <v>0</v>
      </c>
      <c r="O17" s="22">
        <f t="shared" si="3"/>
        <v>233.64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22705.559999999998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117</v>
      </c>
      <c r="C22" s="20">
        <f t="shared" ref="C22:L22" si="11">+C16+C18+C20</f>
        <v>261</v>
      </c>
      <c r="D22" s="20">
        <f t="shared" si="11"/>
        <v>218</v>
      </c>
      <c r="E22" s="20">
        <f t="shared" si="11"/>
        <v>139</v>
      </c>
      <c r="F22" s="20">
        <f t="shared" si="11"/>
        <v>565</v>
      </c>
      <c r="G22" s="20">
        <f t="shared" si="11"/>
        <v>497</v>
      </c>
      <c r="H22" s="20">
        <f t="shared" si="11"/>
        <v>443</v>
      </c>
      <c r="I22" s="20">
        <f t="shared" si="11"/>
        <v>575</v>
      </c>
      <c r="J22" s="20">
        <f t="shared" si="11"/>
        <v>222</v>
      </c>
      <c r="K22" s="20">
        <f t="shared" si="11"/>
        <v>685</v>
      </c>
      <c r="L22" s="20">
        <f t="shared" si="11"/>
        <v>510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44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4276</v>
      </c>
    </row>
    <row r="23" spans="1:36" s="47" customFormat="1" x14ac:dyDescent="0.25">
      <c r="A23" s="48" t="s">
        <v>26</v>
      </c>
      <c r="B23" s="19">
        <f>+B17+B19+B21</f>
        <v>621.27</v>
      </c>
      <c r="C23" s="19">
        <f t="shared" ref="C23:L23" si="14">+C17+C19+C21</f>
        <v>1385.9099999999999</v>
      </c>
      <c r="D23" s="19">
        <f t="shared" si="14"/>
        <v>1157.58</v>
      </c>
      <c r="E23" s="19">
        <f t="shared" si="14"/>
        <v>738.08999999999992</v>
      </c>
      <c r="F23" s="19">
        <f t="shared" si="14"/>
        <v>3000.1499999999996</v>
      </c>
      <c r="G23" s="19">
        <f t="shared" si="14"/>
        <v>2639.0699999999997</v>
      </c>
      <c r="H23" s="19">
        <f t="shared" si="14"/>
        <v>2352.33</v>
      </c>
      <c r="I23" s="19">
        <f t="shared" si="14"/>
        <v>3053.25</v>
      </c>
      <c r="J23" s="19">
        <f t="shared" si="14"/>
        <v>1178.82</v>
      </c>
      <c r="K23" s="19">
        <f t="shared" si="14"/>
        <v>3637.35</v>
      </c>
      <c r="L23" s="19">
        <f t="shared" si="14"/>
        <v>2708.1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233.64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22705.559999999998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75.260000000000005</v>
      </c>
      <c r="D32" s="36"/>
      <c r="E32" s="36">
        <v>50.77</v>
      </c>
      <c r="F32" s="36">
        <v>64.94</v>
      </c>
      <c r="G32" s="36"/>
      <c r="H32" s="36">
        <v>48.37</v>
      </c>
      <c r="I32" s="36"/>
      <c r="J32" s="36"/>
      <c r="K32" s="36">
        <v>124.45</v>
      </c>
      <c r="L32" s="36">
        <v>124.4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488.19000000000005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399.63060000000002</v>
      </c>
      <c r="D33" s="22">
        <f t="shared" si="30"/>
        <v>0</v>
      </c>
      <c r="E33" s="22">
        <f t="shared" si="30"/>
        <v>269.58870000000002</v>
      </c>
      <c r="F33" s="22">
        <f t="shared" si="30"/>
        <v>344.83139999999997</v>
      </c>
      <c r="G33" s="22">
        <f t="shared" si="30"/>
        <v>0</v>
      </c>
      <c r="H33" s="22">
        <f t="shared" si="30"/>
        <v>256.84469999999999</v>
      </c>
      <c r="I33" s="22">
        <f t="shared" si="30"/>
        <v>0</v>
      </c>
      <c r="J33" s="22">
        <f t="shared" si="30"/>
        <v>0</v>
      </c>
      <c r="K33" s="22">
        <f t="shared" si="30"/>
        <v>660.82949999999994</v>
      </c>
      <c r="L33" s="22">
        <f t="shared" si="30"/>
        <v>660.56399999999996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2592.2888999999996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75.260000000000005</v>
      </c>
      <c r="D38" s="20">
        <f t="shared" si="39"/>
        <v>0</v>
      </c>
      <c r="E38" s="20">
        <f t="shared" si="39"/>
        <v>50.77</v>
      </c>
      <c r="F38" s="20">
        <f t="shared" si="39"/>
        <v>64.94</v>
      </c>
      <c r="G38" s="20">
        <f t="shared" si="39"/>
        <v>0</v>
      </c>
      <c r="H38" s="20">
        <f t="shared" si="39"/>
        <v>48.37</v>
      </c>
      <c r="I38" s="20">
        <f t="shared" si="39"/>
        <v>0</v>
      </c>
      <c r="J38" s="20">
        <f t="shared" si="39"/>
        <v>0</v>
      </c>
      <c r="K38" s="20">
        <f t="shared" si="39"/>
        <v>124.45</v>
      </c>
      <c r="L38" s="20">
        <f t="shared" si="39"/>
        <v>124.4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488.19000000000005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399.63060000000002</v>
      </c>
      <c r="D39" s="19">
        <f t="shared" si="42"/>
        <v>0</v>
      </c>
      <c r="E39" s="19">
        <f t="shared" si="42"/>
        <v>269.58870000000002</v>
      </c>
      <c r="F39" s="19">
        <f t="shared" si="42"/>
        <v>344.83139999999997</v>
      </c>
      <c r="G39" s="19">
        <f t="shared" si="42"/>
        <v>0</v>
      </c>
      <c r="H39" s="19">
        <f t="shared" si="42"/>
        <v>256.84469999999999</v>
      </c>
      <c r="I39" s="19">
        <f t="shared" si="42"/>
        <v>0</v>
      </c>
      <c r="J39" s="19">
        <f t="shared" si="42"/>
        <v>0</v>
      </c>
      <c r="K39" s="19">
        <f t="shared" si="42"/>
        <v>660.82949999999994</v>
      </c>
      <c r="L39" s="19">
        <f t="shared" si="42"/>
        <v>660.56399999999996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2592.2888999999996</v>
      </c>
    </row>
    <row r="40" spans="1:34" x14ac:dyDescent="0.25">
      <c r="A40" s="13" t="s">
        <v>43</v>
      </c>
      <c r="B40" s="36">
        <v>28.78</v>
      </c>
      <c r="C40" s="36">
        <v>10.130000000000001</v>
      </c>
      <c r="D40" s="36"/>
      <c r="E40" s="36"/>
      <c r="F40" s="36"/>
      <c r="G40" s="36"/>
      <c r="H40" s="36">
        <v>18.77</v>
      </c>
      <c r="I40" s="36">
        <v>27.91</v>
      </c>
      <c r="J40" s="36">
        <v>25.24</v>
      </c>
      <c r="K40" s="36">
        <v>27.76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138.59</v>
      </c>
    </row>
    <row r="41" spans="1:34" s="47" customFormat="1" x14ac:dyDescent="0.25">
      <c r="A41" s="46" t="s">
        <v>44</v>
      </c>
      <c r="B41" s="22">
        <f>B40*$B$8</f>
        <v>152.8218</v>
      </c>
      <c r="C41" s="22">
        <f t="shared" ref="C41:L41" si="45">C40*$B$8</f>
        <v>53.790300000000002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99.668699999999987</v>
      </c>
      <c r="I41" s="22">
        <f t="shared" si="45"/>
        <v>148.2021</v>
      </c>
      <c r="J41" s="22">
        <f t="shared" si="45"/>
        <v>134.02439999999999</v>
      </c>
      <c r="K41" s="22">
        <f t="shared" si="45"/>
        <v>147.40559999999999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735.91290000000004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28.78</v>
      </c>
      <c r="C46" s="20">
        <f t="shared" ref="C46:L46" si="54">+C40+C42+C44</f>
        <v>10.130000000000001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18.77</v>
      </c>
      <c r="I46" s="20">
        <f t="shared" si="54"/>
        <v>27.91</v>
      </c>
      <c r="J46" s="20">
        <f t="shared" si="54"/>
        <v>25.24</v>
      </c>
      <c r="K46" s="20">
        <f t="shared" si="54"/>
        <v>27.76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138.59</v>
      </c>
    </row>
    <row r="47" spans="1:34" s="47" customFormat="1" x14ac:dyDescent="0.25">
      <c r="A47" s="48" t="s">
        <v>48</v>
      </c>
      <c r="B47" s="19">
        <f>+B41+B43+B45</f>
        <v>152.8218</v>
      </c>
      <c r="C47" s="19">
        <f t="shared" ref="C47:L47" si="57">+C41+C43+C45</f>
        <v>53.790300000000002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99.668699999999987</v>
      </c>
      <c r="I47" s="19">
        <f t="shared" si="57"/>
        <v>148.2021</v>
      </c>
      <c r="J47" s="19">
        <f t="shared" si="57"/>
        <v>134.02439999999999</v>
      </c>
      <c r="K47" s="19">
        <f t="shared" si="57"/>
        <v>147.40559999999999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735.91290000000004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181.66</v>
      </c>
      <c r="C49" s="44">
        <v>1083.23</v>
      </c>
      <c r="D49" s="44">
        <v>617.9</v>
      </c>
      <c r="E49" s="44">
        <v>972.03</v>
      </c>
      <c r="F49" s="44">
        <v>2125.4499999999998</v>
      </c>
      <c r="G49" s="44">
        <v>714.98</v>
      </c>
      <c r="H49" s="44">
        <v>1349.4</v>
      </c>
      <c r="I49" s="44">
        <v>1883.93</v>
      </c>
      <c r="J49" s="44">
        <v>390.21</v>
      </c>
      <c r="K49" s="44">
        <v>1583.27</v>
      </c>
      <c r="L49" s="44">
        <v>2894.71</v>
      </c>
      <c r="M49" s="45">
        <v>894.11</v>
      </c>
      <c r="N49" s="45">
        <v>229.49</v>
      </c>
      <c r="O49" s="45">
        <v>176.12</v>
      </c>
      <c r="P49" s="45">
        <v>1552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16648.490000000002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14.44</v>
      </c>
      <c r="C53" s="44">
        <v>47.63</v>
      </c>
      <c r="D53" s="44">
        <v>150.33000000000001</v>
      </c>
      <c r="E53" s="44">
        <v>11.95</v>
      </c>
      <c r="F53" s="44"/>
      <c r="G53" s="44">
        <v>341.26</v>
      </c>
      <c r="H53" s="44">
        <v>454.16</v>
      </c>
      <c r="I53" s="44">
        <v>821.14</v>
      </c>
      <c r="J53" s="44">
        <v>143.13999999999999</v>
      </c>
      <c r="K53" s="44"/>
      <c r="L53" s="44"/>
      <c r="M53" s="45"/>
      <c r="N53" s="45"/>
      <c r="O53" s="45">
        <v>18.5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2002.5499999999997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91.81</v>
      </c>
      <c r="H54" s="44">
        <v>17.98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109.79</v>
      </c>
    </row>
    <row r="55" spans="1:34" x14ac:dyDescent="0.25">
      <c r="A55" s="17" t="s">
        <v>52</v>
      </c>
      <c r="B55" s="44">
        <v>129.91999999999999</v>
      </c>
      <c r="C55" s="44">
        <v>63.11</v>
      </c>
      <c r="D55" s="44"/>
      <c r="E55" s="44"/>
      <c r="F55" s="44">
        <v>804.87</v>
      </c>
      <c r="G55" s="44"/>
      <c r="H55" s="44">
        <v>7.1</v>
      </c>
      <c r="I55" s="44">
        <v>264.97000000000003</v>
      </c>
      <c r="J55" s="44"/>
      <c r="K55" s="44">
        <v>1109.19</v>
      </c>
      <c r="L55" s="44"/>
      <c r="M55" s="45">
        <v>261.83999999999997</v>
      </c>
      <c r="N55" s="45"/>
      <c r="O55" s="45">
        <v>10.6</v>
      </c>
      <c r="P55" s="45">
        <v>301.48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2953.08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1100.1117999999999</v>
      </c>
      <c r="C64" s="53">
        <f t="shared" ref="C64:AG64" si="61">+C15+C23+C31+C39+C47+C48+C49+C50+C51+C52+C53+C54+C55+C56+C57+C58+C59+C60+C61+C62+C63</f>
        <v>3187.3009000000002</v>
      </c>
      <c r="D64" s="53">
        <f t="shared" si="61"/>
        <v>1970.31</v>
      </c>
      <c r="E64" s="53">
        <f t="shared" si="61"/>
        <v>2023.6587</v>
      </c>
      <c r="F64" s="53">
        <f t="shared" si="61"/>
        <v>6291.8013999999994</v>
      </c>
      <c r="G64" s="53">
        <f t="shared" si="61"/>
        <v>3813.1199999999994</v>
      </c>
      <c r="H64" s="53">
        <f t="shared" si="61"/>
        <v>4692.9834000000001</v>
      </c>
      <c r="I64" s="53">
        <f t="shared" si="61"/>
        <v>6234.4921000000004</v>
      </c>
      <c r="J64" s="53">
        <f t="shared" si="61"/>
        <v>1919.1943999999999</v>
      </c>
      <c r="K64" s="53">
        <f t="shared" si="61"/>
        <v>7253.0451000000012</v>
      </c>
      <c r="L64" s="53">
        <f t="shared" si="61"/>
        <v>6601.8739999999998</v>
      </c>
      <c r="M64" s="53">
        <f t="shared" si="61"/>
        <v>1427.45</v>
      </c>
      <c r="N64" s="53">
        <f t="shared" si="61"/>
        <v>324.99</v>
      </c>
      <c r="O64" s="53">
        <f t="shared" si="61"/>
        <v>506.86</v>
      </c>
      <c r="P64" s="53">
        <f t="shared" si="61"/>
        <v>2019.98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49367.171799999996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1075.72</v>
      </c>
      <c r="C67" s="57">
        <f t="shared" ref="C67:L67" si="63">C12</f>
        <v>3184.51</v>
      </c>
      <c r="D67" s="57">
        <f t="shared" si="63"/>
        <v>1970.17</v>
      </c>
      <c r="E67" s="57">
        <f t="shared" si="63"/>
        <v>2024.52</v>
      </c>
      <c r="F67" s="57">
        <f t="shared" si="63"/>
        <v>6289.58</v>
      </c>
      <c r="G67" s="57">
        <f t="shared" si="63"/>
        <v>3816.56</v>
      </c>
      <c r="H67" s="57">
        <f t="shared" si="63"/>
        <v>4697.6000000000004</v>
      </c>
      <c r="I67" s="57">
        <f t="shared" si="63"/>
        <v>6234.44</v>
      </c>
      <c r="J67" s="57">
        <f t="shared" si="63"/>
        <v>1919.58</v>
      </c>
      <c r="K67" s="57">
        <f t="shared" si="63"/>
        <v>7249.78</v>
      </c>
      <c r="L67" s="57">
        <f t="shared" si="63"/>
        <v>6598.72</v>
      </c>
      <c r="M67" s="57">
        <f t="shared" ref="M67:AG67" si="64">M12</f>
        <v>1427.39</v>
      </c>
      <c r="N67" s="57">
        <f t="shared" si="64"/>
        <v>324.24</v>
      </c>
      <c r="O67" s="57">
        <f t="shared" si="64"/>
        <v>502.75</v>
      </c>
      <c r="P67" s="57">
        <f t="shared" si="64"/>
        <v>2019.73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49335.29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1075.72</v>
      </c>
      <c r="C69" s="59">
        <f t="shared" ref="C69:L69" si="67">+C67+C68</f>
        <v>3184.51</v>
      </c>
      <c r="D69" s="59">
        <f t="shared" si="67"/>
        <v>1970.17</v>
      </c>
      <c r="E69" s="59">
        <f t="shared" si="67"/>
        <v>2024.52</v>
      </c>
      <c r="F69" s="59">
        <f t="shared" si="67"/>
        <v>6289.58</v>
      </c>
      <c r="G69" s="59">
        <f t="shared" si="67"/>
        <v>3816.56</v>
      </c>
      <c r="H69" s="59">
        <f t="shared" si="67"/>
        <v>4697.6000000000004</v>
      </c>
      <c r="I69" s="59">
        <f t="shared" si="67"/>
        <v>6234.44</v>
      </c>
      <c r="J69" s="59">
        <f t="shared" si="67"/>
        <v>1919.58</v>
      </c>
      <c r="K69" s="59">
        <f t="shared" si="67"/>
        <v>7249.78</v>
      </c>
      <c r="L69" s="59">
        <f t="shared" si="67"/>
        <v>6598.72</v>
      </c>
      <c r="M69" s="59">
        <f t="shared" ref="M69:AG69" si="68">+M67+M68</f>
        <v>1427.39</v>
      </c>
      <c r="N69" s="59">
        <f t="shared" si="68"/>
        <v>324.24</v>
      </c>
      <c r="O69" s="59">
        <f t="shared" si="68"/>
        <v>502.75</v>
      </c>
      <c r="P69" s="59">
        <f t="shared" si="68"/>
        <v>2019.73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49335.29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24.391799999999876</v>
      </c>
      <c r="C70" s="57">
        <f t="shared" si="69"/>
        <v>2.7908999999999651</v>
      </c>
      <c r="D70" s="57">
        <f t="shared" si="69"/>
        <v>0.13999999999987267</v>
      </c>
      <c r="E70" s="57">
        <f t="shared" si="69"/>
        <v>-0.86130000000002838</v>
      </c>
      <c r="F70" s="57">
        <f t="shared" si="69"/>
        <v>2.2213999999994485</v>
      </c>
      <c r="G70" s="57">
        <f t="shared" si="69"/>
        <v>-3.4400000000005093</v>
      </c>
      <c r="H70" s="57">
        <f t="shared" si="69"/>
        <v>-4.6166000000002896</v>
      </c>
      <c r="I70" s="57">
        <f t="shared" si="69"/>
        <v>5.2100000000791624E-2</v>
      </c>
      <c r="J70" s="57">
        <f t="shared" si="69"/>
        <v>-0.38560000000006767</v>
      </c>
      <c r="K70" s="57">
        <f t="shared" si="69"/>
        <v>3.2651000000014392</v>
      </c>
      <c r="L70" s="57">
        <f t="shared" si="69"/>
        <v>3.1539999999995416</v>
      </c>
      <c r="M70" s="57">
        <f t="shared" ref="M70:AG70" si="70">+M64-M69</f>
        <v>5.999999999994543E-2</v>
      </c>
      <c r="N70" s="57">
        <f t="shared" si="70"/>
        <v>0.75</v>
      </c>
      <c r="O70" s="57">
        <f t="shared" si="70"/>
        <v>4.1100000000000136</v>
      </c>
      <c r="P70" s="57">
        <f t="shared" si="70"/>
        <v>0.25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31.881799999999998</v>
      </c>
    </row>
    <row r="71" spans="1:34" ht="101.25" customHeight="1" x14ac:dyDescent="0.25">
      <c r="A71" s="77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C59" sqref="C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1449.94</v>
      </c>
      <c r="C12" s="26">
        <v>3118.61</v>
      </c>
      <c r="D12" s="26">
        <v>150.41</v>
      </c>
      <c r="E12" s="26">
        <v>742.61</v>
      </c>
      <c r="F12" s="26">
        <v>1043.54</v>
      </c>
      <c r="G12" s="26">
        <v>3756.42</v>
      </c>
      <c r="H12" s="26">
        <v>2737.87</v>
      </c>
      <c r="I12" s="26">
        <v>2862.72</v>
      </c>
      <c r="J12" s="26">
        <v>3222.15</v>
      </c>
      <c r="K12" s="26">
        <v>1515.34</v>
      </c>
      <c r="L12" s="26">
        <v>1795.99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22395.599999999999</v>
      </c>
      <c r="AI12" s="26">
        <v>22107.03</v>
      </c>
      <c r="AJ12" s="69">
        <f>+AI12-AH12</f>
        <v>-288.56999999999971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40.5</v>
      </c>
      <c r="C15" s="23">
        <v>0</v>
      </c>
      <c r="D15" s="23">
        <v>0</v>
      </c>
      <c r="E15" s="23">
        <v>98</v>
      </c>
      <c r="F15" s="23">
        <v>158</v>
      </c>
      <c r="G15" s="23">
        <v>188</v>
      </c>
      <c r="H15" s="23">
        <v>142</v>
      </c>
      <c r="I15" s="23">
        <v>55</v>
      </c>
      <c r="J15" s="23">
        <v>79</v>
      </c>
      <c r="K15" s="23">
        <v>109</v>
      </c>
      <c r="L15" s="23">
        <v>142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1011.5</v>
      </c>
    </row>
    <row r="16" spans="1:36" s="32" customFormat="1" x14ac:dyDescent="0.25">
      <c r="A16" s="30" t="s">
        <v>20</v>
      </c>
      <c r="B16" s="31">
        <v>127</v>
      </c>
      <c r="C16" s="31">
        <v>188</v>
      </c>
      <c r="D16" s="31">
        <v>0</v>
      </c>
      <c r="E16" s="31">
        <v>79</v>
      </c>
      <c r="F16" s="31">
        <v>82</v>
      </c>
      <c r="G16" s="31">
        <v>409</v>
      </c>
      <c r="H16" s="31">
        <v>211</v>
      </c>
      <c r="I16" s="31">
        <v>262</v>
      </c>
      <c r="J16" s="31">
        <v>329</v>
      </c>
      <c r="K16" s="31">
        <v>106</v>
      </c>
      <c r="L16" s="31">
        <v>177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1970</v>
      </c>
      <c r="AJ16" s="70"/>
    </row>
    <row r="17" spans="1:36" s="47" customFormat="1" x14ac:dyDescent="0.25">
      <c r="A17" s="46" t="s">
        <v>27</v>
      </c>
      <c r="B17" s="22">
        <f>B16*$B$8</f>
        <v>674.37</v>
      </c>
      <c r="C17" s="22">
        <f>C16*$B$8</f>
        <v>998.28</v>
      </c>
      <c r="D17" s="22">
        <f t="shared" ref="D17:AG17" si="2">D16*$B$8</f>
        <v>0</v>
      </c>
      <c r="E17" s="22">
        <f t="shared" si="2"/>
        <v>419.48999999999995</v>
      </c>
      <c r="F17" s="22">
        <f t="shared" si="2"/>
        <v>435.41999999999996</v>
      </c>
      <c r="G17" s="22">
        <f t="shared" si="2"/>
        <v>2171.79</v>
      </c>
      <c r="H17" s="22">
        <f t="shared" si="2"/>
        <v>1120.4099999999999</v>
      </c>
      <c r="I17" s="22">
        <f t="shared" si="2"/>
        <v>1391.2199999999998</v>
      </c>
      <c r="J17" s="22">
        <f t="shared" si="2"/>
        <v>1746.9899999999998</v>
      </c>
      <c r="K17" s="22">
        <f t="shared" si="2"/>
        <v>562.86</v>
      </c>
      <c r="L17" s="22">
        <f t="shared" si="2"/>
        <v>939.86999999999989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10460.700000000001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127</v>
      </c>
      <c r="C22" s="20">
        <f t="shared" ref="C22:AG23" si="5">+C16+C18+C20</f>
        <v>188</v>
      </c>
      <c r="D22" s="20">
        <f t="shared" si="5"/>
        <v>0</v>
      </c>
      <c r="E22" s="20">
        <f t="shared" si="5"/>
        <v>79</v>
      </c>
      <c r="F22" s="20">
        <f t="shared" si="5"/>
        <v>82</v>
      </c>
      <c r="G22" s="20">
        <f t="shared" si="5"/>
        <v>409</v>
      </c>
      <c r="H22" s="20">
        <f t="shared" si="5"/>
        <v>211</v>
      </c>
      <c r="I22" s="20">
        <f t="shared" si="5"/>
        <v>262</v>
      </c>
      <c r="J22" s="20">
        <f t="shared" si="5"/>
        <v>329</v>
      </c>
      <c r="K22" s="20">
        <f t="shared" si="5"/>
        <v>106</v>
      </c>
      <c r="L22" s="20">
        <f t="shared" si="5"/>
        <v>177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1970</v>
      </c>
    </row>
    <row r="23" spans="1:36" s="47" customFormat="1" x14ac:dyDescent="0.25">
      <c r="A23" s="48" t="s">
        <v>26</v>
      </c>
      <c r="B23" s="19">
        <f>+B17+B19+B21</f>
        <v>674.37</v>
      </c>
      <c r="C23" s="19">
        <f t="shared" si="5"/>
        <v>998.28</v>
      </c>
      <c r="D23" s="19">
        <f t="shared" si="5"/>
        <v>0</v>
      </c>
      <c r="E23" s="19">
        <f t="shared" si="5"/>
        <v>419.48999999999995</v>
      </c>
      <c r="F23" s="19">
        <f t="shared" si="5"/>
        <v>435.41999999999996</v>
      </c>
      <c r="G23" s="19">
        <f t="shared" si="5"/>
        <v>2171.79</v>
      </c>
      <c r="H23" s="19">
        <f t="shared" si="5"/>
        <v>1120.4099999999999</v>
      </c>
      <c r="I23" s="19">
        <f t="shared" si="5"/>
        <v>1391.2199999999998</v>
      </c>
      <c r="J23" s="19">
        <f t="shared" si="5"/>
        <v>1746.9899999999998</v>
      </c>
      <c r="K23" s="19">
        <f t="shared" si="5"/>
        <v>562.86</v>
      </c>
      <c r="L23" s="19">
        <f t="shared" si="5"/>
        <v>939.86999999999989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10460.700000000001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19.809999999999999</v>
      </c>
      <c r="D40" s="36"/>
      <c r="E40" s="36"/>
      <c r="F40" s="36"/>
      <c r="G40" s="36"/>
      <c r="H40" s="36"/>
      <c r="I40" s="36"/>
      <c r="J40" s="36">
        <v>10.29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30.099999999999998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105.19109999999999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54.63989999999999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159.83099999999999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19.809999999999999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10.29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30.099999999999998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105.19109999999999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54.63989999999999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159.83099999999999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626.29999999999995</v>
      </c>
      <c r="C49" s="44">
        <v>1760.62</v>
      </c>
      <c r="D49" s="44">
        <v>0</v>
      </c>
      <c r="E49" s="44">
        <v>227.68</v>
      </c>
      <c r="F49" s="44">
        <v>437</v>
      </c>
      <c r="G49" s="44">
        <v>1158.8800000000001</v>
      </c>
      <c r="H49" s="44">
        <v>5</v>
      </c>
      <c r="I49" s="44">
        <v>1158.42</v>
      </c>
      <c r="J49" s="44"/>
      <c r="K49" s="44">
        <v>840.12</v>
      </c>
      <c r="L49" s="44">
        <v>578.22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6792.24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86.93</v>
      </c>
      <c r="E52" s="44"/>
      <c r="F52" s="44"/>
      <c r="G52" s="44"/>
      <c r="H52" s="44">
        <v>1152.08</v>
      </c>
      <c r="I52" s="44"/>
      <c r="J52" s="44">
        <v>1043.3599999999999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2282.37</v>
      </c>
    </row>
    <row r="53" spans="1:34" x14ac:dyDescent="0.25">
      <c r="A53" s="17" t="s">
        <v>18</v>
      </c>
      <c r="B53" s="44">
        <v>96.09</v>
      </c>
      <c r="C53" s="44">
        <v>106.39</v>
      </c>
      <c r="D53" s="44">
        <v>63.48</v>
      </c>
      <c r="E53" s="44"/>
      <c r="F53" s="44">
        <v>170.18</v>
      </c>
      <c r="G53" s="44">
        <v>220.47</v>
      </c>
      <c r="H53" s="44">
        <v>302.35000000000002</v>
      </c>
      <c r="I53" s="44">
        <v>156.81</v>
      </c>
      <c r="J53" s="44">
        <v>292.64</v>
      </c>
      <c r="K53" s="44"/>
      <c r="L53" s="44">
        <v>99.87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1508.2799999999997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28.24</v>
      </c>
      <c r="J54" s="44"/>
      <c r="K54" s="44"/>
      <c r="L54" s="44">
        <v>4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32.239999999999995</v>
      </c>
    </row>
    <row r="55" spans="1:34" x14ac:dyDescent="0.25">
      <c r="A55" s="17" t="s">
        <v>52</v>
      </c>
      <c r="B55" s="44">
        <v>12.43</v>
      </c>
      <c r="C55" s="44"/>
      <c r="D55" s="44">
        <v>0</v>
      </c>
      <c r="E55" s="44">
        <v>0</v>
      </c>
      <c r="F55" s="44"/>
      <c r="G55" s="44">
        <v>23.36</v>
      </c>
      <c r="H55" s="44">
        <v>17.100000000000001</v>
      </c>
      <c r="I55" s="44">
        <v>73.88</v>
      </c>
      <c r="J55" s="44"/>
      <c r="K55" s="44"/>
      <c r="L55" s="44">
        <v>35.299999999999997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162.07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6.45</v>
      </c>
      <c r="D58" s="44"/>
      <c r="E58" s="44"/>
      <c r="F58" s="44"/>
      <c r="G58" s="44"/>
      <c r="H58" s="44"/>
      <c r="I58" s="44"/>
      <c r="J58" s="44">
        <v>13.53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19.98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1449.69</v>
      </c>
      <c r="C64" s="53">
        <f t="shared" ref="C64:AG64" si="21">+C15+C23+C31+C39+C47+C48+C49+C50+C51+C52+C53+C54+C55+C56+C57+C58+C59+C60+C61+C62+C63</f>
        <v>2976.9310999999993</v>
      </c>
      <c r="D64" s="53">
        <f t="shared" si="21"/>
        <v>150.41</v>
      </c>
      <c r="E64" s="53">
        <f t="shared" si="21"/>
        <v>745.17000000000007</v>
      </c>
      <c r="F64" s="53">
        <f t="shared" si="21"/>
        <v>1200.6000000000001</v>
      </c>
      <c r="G64" s="53">
        <f t="shared" si="21"/>
        <v>3762.5</v>
      </c>
      <c r="H64" s="53">
        <f t="shared" si="21"/>
        <v>2738.9399999999996</v>
      </c>
      <c r="I64" s="53">
        <f t="shared" si="21"/>
        <v>2863.5699999999997</v>
      </c>
      <c r="J64" s="53">
        <f t="shared" si="21"/>
        <v>3230.1598999999997</v>
      </c>
      <c r="K64" s="53">
        <f t="shared" si="21"/>
        <v>1511.98</v>
      </c>
      <c r="L64" s="53">
        <f t="shared" si="21"/>
        <v>1799.26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22429.210999999996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1449.94</v>
      </c>
      <c r="C67" s="57">
        <f t="shared" ref="C67:L67" si="23">C12</f>
        <v>3118.61</v>
      </c>
      <c r="D67" s="57">
        <f t="shared" si="23"/>
        <v>150.41</v>
      </c>
      <c r="E67" s="57">
        <f t="shared" si="23"/>
        <v>742.61</v>
      </c>
      <c r="F67" s="57">
        <f t="shared" si="23"/>
        <v>1043.54</v>
      </c>
      <c r="G67" s="57">
        <f t="shared" si="23"/>
        <v>3756.42</v>
      </c>
      <c r="H67" s="57">
        <f t="shared" si="23"/>
        <v>2737.87</v>
      </c>
      <c r="I67" s="57">
        <f t="shared" si="23"/>
        <v>2862.72</v>
      </c>
      <c r="J67" s="57">
        <f t="shared" si="23"/>
        <v>3222.15</v>
      </c>
      <c r="K67" s="57">
        <f t="shared" si="23"/>
        <v>1515.34</v>
      </c>
      <c r="L67" s="57">
        <f t="shared" si="23"/>
        <v>1795.99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22395.599999999999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1449.94</v>
      </c>
      <c r="C69" s="59">
        <f t="shared" ref="C69:AG69" si="25">+C67+C68</f>
        <v>3118.61</v>
      </c>
      <c r="D69" s="59">
        <f t="shared" si="25"/>
        <v>150.41</v>
      </c>
      <c r="E69" s="59">
        <f t="shared" si="25"/>
        <v>742.61</v>
      </c>
      <c r="F69" s="59">
        <f t="shared" si="25"/>
        <v>1043.54</v>
      </c>
      <c r="G69" s="59">
        <f t="shared" si="25"/>
        <v>3756.42</v>
      </c>
      <c r="H69" s="59">
        <f t="shared" si="25"/>
        <v>2737.87</v>
      </c>
      <c r="I69" s="59">
        <f t="shared" si="25"/>
        <v>2862.72</v>
      </c>
      <c r="J69" s="59">
        <f t="shared" si="25"/>
        <v>3222.15</v>
      </c>
      <c r="K69" s="59">
        <f t="shared" si="25"/>
        <v>1515.34</v>
      </c>
      <c r="L69" s="59">
        <f t="shared" si="25"/>
        <v>1795.99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22395.599999999999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-0.25</v>
      </c>
      <c r="C70" s="57">
        <f t="shared" si="26"/>
        <v>-141.67890000000079</v>
      </c>
      <c r="D70" s="57">
        <f t="shared" si="26"/>
        <v>0</v>
      </c>
      <c r="E70" s="57">
        <f t="shared" si="26"/>
        <v>2.5600000000000591</v>
      </c>
      <c r="F70" s="57">
        <f t="shared" si="26"/>
        <v>157.06000000000017</v>
      </c>
      <c r="G70" s="57">
        <f t="shared" si="26"/>
        <v>6.0799999999999272</v>
      </c>
      <c r="H70" s="57">
        <f t="shared" si="26"/>
        <v>1.069999999999709</v>
      </c>
      <c r="I70" s="57">
        <f t="shared" si="26"/>
        <v>0.84999999999990905</v>
      </c>
      <c r="J70" s="57">
        <f t="shared" si="26"/>
        <v>8.0098999999995613</v>
      </c>
      <c r="K70" s="57">
        <f t="shared" si="26"/>
        <v>-3.3599999999999</v>
      </c>
      <c r="L70" s="57">
        <f t="shared" si="26"/>
        <v>3.2699999999999818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33.610999999998626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 t="s">
        <v>125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124</v>
      </c>
      <c r="F72" s="12" t="s">
        <v>126</v>
      </c>
      <c r="AH72" s="47"/>
    </row>
    <row r="73" spans="1:34" x14ac:dyDescent="0.25">
      <c r="C73" s="12">
        <v>9</v>
      </c>
      <c r="F73" s="12" t="s">
        <v>127</v>
      </c>
      <c r="AH73" s="47"/>
    </row>
    <row r="74" spans="1:34" x14ac:dyDescent="0.25">
      <c r="F74" s="12" t="s">
        <v>128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1602.97</v>
      </c>
      <c r="C12" s="26">
        <v>1881.98</v>
      </c>
      <c r="D12" s="26">
        <v>2899.08</v>
      </c>
      <c r="E12" s="26">
        <v>318.27</v>
      </c>
      <c r="F12" s="26">
        <v>32.880000000000003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6735.1799999999994</v>
      </c>
      <c r="AI12" s="26">
        <v>6652.69</v>
      </c>
      <c r="AJ12" s="69">
        <f>+AI12-AH12</f>
        <v>-82.489999999999782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179</v>
      </c>
      <c r="C15" s="23">
        <v>47.5</v>
      </c>
      <c r="D15" s="23">
        <v>161</v>
      </c>
      <c r="E15" s="23">
        <v>37</v>
      </c>
      <c r="F15" s="23">
        <v>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431.5</v>
      </c>
    </row>
    <row r="16" spans="1:36" s="32" customFormat="1" x14ac:dyDescent="0.25">
      <c r="A16" s="30" t="s">
        <v>20</v>
      </c>
      <c r="B16" s="31">
        <v>85</v>
      </c>
      <c r="C16" s="31">
        <v>200</v>
      </c>
      <c r="D16" s="31">
        <v>267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552</v>
      </c>
      <c r="AJ16" s="70"/>
    </row>
    <row r="17" spans="1:36" s="47" customFormat="1" x14ac:dyDescent="0.25">
      <c r="A17" s="46" t="s">
        <v>27</v>
      </c>
      <c r="B17" s="22">
        <f>B16*$B$8</f>
        <v>451.34999999999997</v>
      </c>
      <c r="C17" s="22">
        <f>C16*$B$8</f>
        <v>1062</v>
      </c>
      <c r="D17" s="22">
        <f t="shared" ref="D17:AG17" si="2">D16*$B$8</f>
        <v>1417.77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2931.12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AG23" si="5">+C16+C18+C20</f>
        <v>200</v>
      </c>
      <c r="D22" s="20">
        <f t="shared" si="5"/>
        <v>267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552</v>
      </c>
    </row>
    <row r="23" spans="1:36" s="47" customFormat="1" x14ac:dyDescent="0.25">
      <c r="A23" s="48" t="s">
        <v>26</v>
      </c>
      <c r="B23" s="19">
        <f>+B17+B19+B21</f>
        <v>451.34999999999997</v>
      </c>
      <c r="C23" s="19">
        <f t="shared" si="5"/>
        <v>1062</v>
      </c>
      <c r="D23" s="19">
        <f t="shared" si="5"/>
        <v>1417.77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2931.12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20.37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20.37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108.1647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108.1647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20.37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20.37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108.1647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108.1647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810.8</v>
      </c>
      <c r="C49" s="44">
        <v>575.20000000000005</v>
      </c>
      <c r="D49" s="44">
        <v>1084.3</v>
      </c>
      <c r="E49" s="44">
        <v>281.41000000000003</v>
      </c>
      <c r="F49" s="44">
        <v>25.61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2777.32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162.5</v>
      </c>
      <c r="C53" s="44">
        <v>196.21</v>
      </c>
      <c r="D53" s="44">
        <v>135.87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494.58000000000004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1603.6499999999999</v>
      </c>
      <c r="C64" s="53">
        <f t="shared" ref="C64:AG64" si="21">+C15+C23+C31+C39+C47+C48+C49+C50+C51+C52+C53+C54+C55+C56+C57+C58+C59+C60+C61+C62+C63</f>
        <v>1880.91</v>
      </c>
      <c r="D64" s="53">
        <f t="shared" si="21"/>
        <v>2907.1046999999999</v>
      </c>
      <c r="E64" s="53">
        <f t="shared" si="21"/>
        <v>318.41000000000003</v>
      </c>
      <c r="F64" s="53">
        <f t="shared" si="21"/>
        <v>32.61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6742.6846999999989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1602.97</v>
      </c>
      <c r="C67" s="57">
        <f t="shared" ref="C67:L67" si="23">C12</f>
        <v>1881.98</v>
      </c>
      <c r="D67" s="57">
        <f t="shared" si="23"/>
        <v>2899.08</v>
      </c>
      <c r="E67" s="57">
        <f t="shared" si="23"/>
        <v>318.27</v>
      </c>
      <c r="F67" s="57">
        <f t="shared" si="23"/>
        <v>32.880000000000003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6735.1799999999994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1602.97</v>
      </c>
      <c r="C69" s="59">
        <f t="shared" ref="C69:AG69" si="25">+C67+C68</f>
        <v>1881.98</v>
      </c>
      <c r="D69" s="59">
        <f t="shared" si="25"/>
        <v>2899.08</v>
      </c>
      <c r="E69" s="59">
        <f t="shared" si="25"/>
        <v>318.27</v>
      </c>
      <c r="F69" s="59">
        <f t="shared" si="25"/>
        <v>32.880000000000003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6735.1799999999994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0.67999999999983629</v>
      </c>
      <c r="C70" s="57">
        <f t="shared" si="26"/>
        <v>-1.0699999999999363</v>
      </c>
      <c r="D70" s="57">
        <f t="shared" si="26"/>
        <v>8.0246999999999389</v>
      </c>
      <c r="E70" s="57">
        <f t="shared" si="26"/>
        <v>0.1400000000000432</v>
      </c>
      <c r="F70" s="57">
        <f t="shared" si="26"/>
        <v>-0.27000000000000313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7.5046999999998789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3168.12</v>
      </c>
      <c r="C12" s="26">
        <v>1938.33</v>
      </c>
      <c r="D12" s="26">
        <v>430.81</v>
      </c>
      <c r="E12" s="26">
        <v>924.54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6461.8</v>
      </c>
      <c r="AI12" s="26">
        <v>6388.25</v>
      </c>
      <c r="AJ12" s="69">
        <f>+AI12-AH12</f>
        <v>-73.550000000000182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430</v>
      </c>
      <c r="C15" s="23"/>
      <c r="D15" s="23">
        <v>132.9</v>
      </c>
      <c r="E15" s="23">
        <v>295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857.9</v>
      </c>
    </row>
    <row r="16" spans="1:36" s="32" customFormat="1" x14ac:dyDescent="0.25">
      <c r="A16" s="30" t="s">
        <v>20</v>
      </c>
      <c r="B16" s="31">
        <v>276</v>
      </c>
      <c r="C16" s="31">
        <v>253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529</v>
      </c>
      <c r="AJ16" s="70"/>
    </row>
    <row r="17" spans="1:36" s="47" customFormat="1" x14ac:dyDescent="0.25">
      <c r="A17" s="46" t="s">
        <v>27</v>
      </c>
      <c r="B17" s="22">
        <f>B16*$B$8</f>
        <v>1465.56</v>
      </c>
      <c r="C17" s="22">
        <f>C16*$B$8</f>
        <v>1343.4299999999998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2808.99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276</v>
      </c>
      <c r="C22" s="20">
        <f t="shared" ref="C22:AG23" si="5">+C16+C18+C20</f>
        <v>253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529</v>
      </c>
    </row>
    <row r="23" spans="1:36" s="47" customFormat="1" x14ac:dyDescent="0.25">
      <c r="A23" s="48" t="s">
        <v>26</v>
      </c>
      <c r="B23" s="19">
        <f>+B17+B19+B21</f>
        <v>1465.56</v>
      </c>
      <c r="C23" s="19">
        <f t="shared" si="5"/>
        <v>1343.4299999999998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2808.99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11.05</v>
      </c>
      <c r="C40" s="36">
        <v>22.08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33.129999999999995</v>
      </c>
    </row>
    <row r="41" spans="1:34" s="47" customFormat="1" x14ac:dyDescent="0.25">
      <c r="A41" s="46" t="s">
        <v>44</v>
      </c>
      <c r="B41" s="22">
        <f>B40*$B$8</f>
        <v>58.6755</v>
      </c>
      <c r="C41" s="22">
        <f t="shared" ref="C41:AG41" si="16">C40*$B$8</f>
        <v>117.24479999999998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175.9203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11.05</v>
      </c>
      <c r="C46" s="20">
        <f t="shared" ref="C46:AG47" si="19">+C40+C42+C44</f>
        <v>22.08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33.129999999999995</v>
      </c>
    </row>
    <row r="47" spans="1:34" s="47" customFormat="1" x14ac:dyDescent="0.25">
      <c r="A47" s="48" t="s">
        <v>48</v>
      </c>
      <c r="B47" s="19">
        <f>+B41+B43+B45</f>
        <v>58.6755</v>
      </c>
      <c r="C47" s="19">
        <f t="shared" si="19"/>
        <v>117.24479999999998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175.9203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865.51</v>
      </c>
      <c r="C49" s="44">
        <v>393.22</v>
      </c>
      <c r="D49" s="44">
        <v>133.5</v>
      </c>
      <c r="E49" s="44">
        <v>549.34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1941.5700000000002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350.47</v>
      </c>
      <c r="C53" s="44">
        <v>147.56</v>
      </c>
      <c r="D53" s="44">
        <v>164.95</v>
      </c>
      <c r="E53" s="44">
        <v>79.540000000000006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742.52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3170.2155000000002</v>
      </c>
      <c r="C64" s="53">
        <f t="shared" ref="C64:AG64" si="21">+C15+C23+C31+C39+C47+C48+C49+C50+C51+C52+C53+C54+C55+C56+C57+C58+C59+C60+C61+C62+C63</f>
        <v>2001.4547999999998</v>
      </c>
      <c r="D64" s="53">
        <f t="shared" si="21"/>
        <v>431.34999999999997</v>
      </c>
      <c r="E64" s="53">
        <f t="shared" si="21"/>
        <v>923.88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6526.9003000000002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3168.12</v>
      </c>
      <c r="C67" s="57">
        <f t="shared" ref="C67:L67" si="23">C12</f>
        <v>1938.33</v>
      </c>
      <c r="D67" s="57">
        <f t="shared" si="23"/>
        <v>430.81</v>
      </c>
      <c r="E67" s="57">
        <f t="shared" si="23"/>
        <v>924.54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6461.8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3168.12</v>
      </c>
      <c r="C69" s="59">
        <f t="shared" ref="C69:AG69" si="25">+C67+C68</f>
        <v>1938.33</v>
      </c>
      <c r="D69" s="59">
        <f t="shared" si="25"/>
        <v>430.81</v>
      </c>
      <c r="E69" s="59">
        <f t="shared" si="25"/>
        <v>924.54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6461.8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2.0955000000003565</v>
      </c>
      <c r="C70" s="57">
        <f t="shared" si="26"/>
        <v>63.124799999999823</v>
      </c>
      <c r="D70" s="57">
        <f t="shared" si="26"/>
        <v>0.53999999999996362</v>
      </c>
      <c r="E70" s="57">
        <f t="shared" si="26"/>
        <v>-0.65999999999996817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65.100300000000175</v>
      </c>
    </row>
    <row r="71" spans="1:34" ht="107.2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5" sqref="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1129.5999999999999</v>
      </c>
      <c r="C12" s="26">
        <v>782.44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1912.04</v>
      </c>
      <c r="AI12" s="26">
        <v>1887.82</v>
      </c>
      <c r="AJ12" s="69">
        <f>+AI12-AH12</f>
        <v>-24.220000000000027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</v>
      </c>
      <c r="C15" s="23">
        <v>19.5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38.5</v>
      </c>
    </row>
    <row r="16" spans="1:36" s="32" customFormat="1" x14ac:dyDescent="0.25">
      <c r="A16" s="30" t="s">
        <v>20</v>
      </c>
      <c r="B16" s="31">
        <v>91</v>
      </c>
      <c r="C16" s="31">
        <v>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134</v>
      </c>
      <c r="AJ16" s="70"/>
    </row>
    <row r="17" spans="1:36" s="47" customFormat="1" x14ac:dyDescent="0.25">
      <c r="A17" s="46" t="s">
        <v>27</v>
      </c>
      <c r="B17" s="22">
        <f>B16*$B$8</f>
        <v>483.21</v>
      </c>
      <c r="C17" s="22">
        <f>C16*$B$8</f>
        <v>228.32999999999998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711.54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134</v>
      </c>
    </row>
    <row r="23" spans="1:36" s="47" customFormat="1" x14ac:dyDescent="0.25">
      <c r="A23" s="48" t="s">
        <v>26</v>
      </c>
      <c r="B23" s="19">
        <f>+B17+B19+B21</f>
        <v>483.21</v>
      </c>
      <c r="C23" s="19">
        <f t="shared" si="5"/>
        <v>228.32999999999998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711.54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14.1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14.1</v>
      </c>
    </row>
    <row r="33" spans="1:34" s="47" customFormat="1" x14ac:dyDescent="0.25">
      <c r="A33" s="46" t="s">
        <v>35</v>
      </c>
      <c r="B33" s="22">
        <f>B32*$B$8</f>
        <v>74.870999999999995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74.870999999999995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14.1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14.1</v>
      </c>
    </row>
    <row r="39" spans="1:34" s="47" customFormat="1" x14ac:dyDescent="0.25">
      <c r="A39" s="48" t="s">
        <v>42</v>
      </c>
      <c r="B39" s="19">
        <f>+B33+B35+B37</f>
        <v>74.870999999999995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74.870999999999995</v>
      </c>
    </row>
    <row r="40" spans="1:34" x14ac:dyDescent="0.25">
      <c r="A40" s="13" t="s">
        <v>43</v>
      </c>
      <c r="B40" s="36"/>
      <c r="C40" s="36">
        <v>17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90.27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90.27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90.27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90.27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366.71</v>
      </c>
      <c r="C49" s="44">
        <v>423.28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789.99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88.72</v>
      </c>
      <c r="C53" s="44">
        <v>40.880000000000003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129.6</v>
      </c>
    </row>
    <row r="54" spans="1:34" x14ac:dyDescent="0.25">
      <c r="A54" s="17" t="s">
        <v>114</v>
      </c>
      <c r="B54" s="44">
        <v>66.64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66.64</v>
      </c>
    </row>
    <row r="55" spans="1:34" x14ac:dyDescent="0.25">
      <c r="A55" s="17" t="s">
        <v>52</v>
      </c>
      <c r="B55" s="44">
        <v>32.450000000000003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32.450000000000003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1131.6010000000001</v>
      </c>
      <c r="C64" s="53">
        <f t="shared" ref="C64:AG64" si="21">+C15+C23+C31+C39+C47+C48+C49+C50+C51+C52+C53+C54+C55+C56+C57+C58+C59+C60+C61+C62+C63</f>
        <v>802.25999999999988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1933.8609999999999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1129.5999999999999</v>
      </c>
      <c r="C67" s="57">
        <f t="shared" ref="C67:L67" si="23">C12</f>
        <v>782.44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1912.04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1129.5999999999999</v>
      </c>
      <c r="C69" s="59">
        <f t="shared" ref="C69:AG69" si="25">+C67+C68</f>
        <v>800.44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1930.04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2.0010000000002037</v>
      </c>
      <c r="C70" s="57">
        <f t="shared" si="26"/>
        <v>1.8199999999998226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3.8210000000000264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B3" sqref="B3:H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483.79</v>
      </c>
      <c r="C12" s="26">
        <v>822.1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1305.8900000000001</v>
      </c>
      <c r="AI12" s="26"/>
      <c r="AJ12" s="69">
        <f>+AI12-AH12</f>
        <v>-1305.8900000000001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9.5</v>
      </c>
    </row>
    <row r="16" spans="1:36" s="32" customFormat="1" x14ac:dyDescent="0.25">
      <c r="A16" s="30" t="s">
        <v>20</v>
      </c>
      <c r="B16" s="31">
        <v>21</v>
      </c>
      <c r="C16" s="31">
        <v>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</v>
      </c>
      <c r="AJ16" s="70"/>
    </row>
    <row r="17" spans="1:36" s="47" customFormat="1" x14ac:dyDescent="0.25">
      <c r="A17" s="46" t="s">
        <v>27</v>
      </c>
      <c r="B17" s="22">
        <f>B16*$B$8</f>
        <v>111.50999999999999</v>
      </c>
      <c r="C17" s="22">
        <f>C16*$B$8</f>
        <v>318.59999999999997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430.10999999999996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</v>
      </c>
      <c r="C22" s="20">
        <f t="shared" ref="C22:AG23" si="5">+C16+C18+C20</f>
        <v>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</v>
      </c>
    </row>
    <row r="23" spans="1:36" s="47" customFormat="1" x14ac:dyDescent="0.25">
      <c r="A23" s="48" t="s">
        <v>26</v>
      </c>
      <c r="B23" s="19">
        <f>+B17+B19+B21</f>
        <v>111.50999999999999</v>
      </c>
      <c r="C23" s="19">
        <f t="shared" si="5"/>
        <v>318.59999999999997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430.10999999999996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321.01</v>
      </c>
      <c r="C49" s="44">
        <v>531.32000000000005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852.33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47.96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47.96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489.97999999999996</v>
      </c>
      <c r="C64" s="53">
        <f t="shared" ref="C64:AG64" si="21">+C15+C23+C31+C39+C47+C48+C49+C50+C51+C52+C53+C54+C55+C56+C57+C58+C59+C60+C61+C62+C63</f>
        <v>849.92000000000007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1339.9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483.79</v>
      </c>
      <c r="C67" s="57">
        <f t="shared" ref="C67:L67" si="23">C12</f>
        <v>822.1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1305.8900000000001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483.79</v>
      </c>
      <c r="C69" s="59">
        <f t="shared" ref="C69:AG69" si="25">+C67+C68</f>
        <v>822.1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1305.8900000000001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6.1899999999999409</v>
      </c>
      <c r="C70" s="57">
        <f t="shared" si="26"/>
        <v>27.82000000000005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34.009999999999991</v>
      </c>
    </row>
    <row r="71" spans="1:34" ht="96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2175.31</v>
      </c>
      <c r="C12" s="26">
        <v>1245.02</v>
      </c>
      <c r="D12" s="26">
        <v>3422.57</v>
      </c>
      <c r="E12" s="26">
        <v>4413.76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11256.66</v>
      </c>
      <c r="AI12" s="26">
        <v>11125.91</v>
      </c>
      <c r="AJ12" s="69">
        <f>+AI12-AH12</f>
        <v>-130.75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229.5</v>
      </c>
      <c r="C15" s="23">
        <v>86</v>
      </c>
      <c r="D15" s="23">
        <v>375.2</v>
      </c>
      <c r="E15" s="23">
        <v>663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1353.7</v>
      </c>
    </row>
    <row r="16" spans="1:36" s="32" customFormat="1" x14ac:dyDescent="0.25">
      <c r="A16" s="30" t="s">
        <v>20</v>
      </c>
      <c r="B16" s="31">
        <v>101</v>
      </c>
      <c r="C16" s="31">
        <v>110</v>
      </c>
      <c r="D16" s="31">
        <v>342</v>
      </c>
      <c r="E16" s="31">
        <v>337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890</v>
      </c>
      <c r="AJ16" s="70"/>
    </row>
    <row r="17" spans="1:36" s="47" customFormat="1" x14ac:dyDescent="0.25">
      <c r="A17" s="46" t="s">
        <v>27</v>
      </c>
      <c r="B17" s="22">
        <f>B16*$B$8</f>
        <v>536.30999999999995</v>
      </c>
      <c r="C17" s="22">
        <f>C16*$B$8</f>
        <v>584.09999999999991</v>
      </c>
      <c r="D17" s="22">
        <f t="shared" ref="D17:AG17" si="2">D16*$B$8</f>
        <v>1816.0199999999998</v>
      </c>
      <c r="E17" s="22">
        <f t="shared" si="2"/>
        <v>1789.4699999999998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4725.8999999999996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110</v>
      </c>
      <c r="D22" s="20">
        <f t="shared" si="5"/>
        <v>342</v>
      </c>
      <c r="E22" s="20">
        <f t="shared" si="5"/>
        <v>337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890</v>
      </c>
    </row>
    <row r="23" spans="1:36" s="47" customFormat="1" x14ac:dyDescent="0.25">
      <c r="A23" s="48" t="s">
        <v>26</v>
      </c>
      <c r="B23" s="19">
        <f>+B17+B19+B21</f>
        <v>536.30999999999995</v>
      </c>
      <c r="C23" s="19">
        <f t="shared" si="5"/>
        <v>584.09999999999991</v>
      </c>
      <c r="D23" s="19">
        <f t="shared" si="5"/>
        <v>1816.0199999999998</v>
      </c>
      <c r="E23" s="19">
        <f t="shared" si="5"/>
        <v>1789.4699999999998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4725.8999999999996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1211.45</v>
      </c>
      <c r="C49" s="44"/>
      <c r="D49" s="44">
        <v>1147.0999999999999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2358.5500000000002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461.97</v>
      </c>
      <c r="D52" s="44"/>
      <c r="E52" s="44">
        <v>1821.09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2283.06</v>
      </c>
    </row>
    <row r="53" spans="1:34" x14ac:dyDescent="0.25">
      <c r="A53" s="17" t="s">
        <v>18</v>
      </c>
      <c r="B53" s="44">
        <v>199.91</v>
      </c>
      <c r="C53" s="44">
        <v>114.86</v>
      </c>
      <c r="D53" s="44">
        <v>92.07</v>
      </c>
      <c r="E53" s="44">
        <v>102.79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509.63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42.62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42.62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2177.17</v>
      </c>
      <c r="C64" s="53">
        <f t="shared" ref="C64:AG64" si="21">+C15+C23+C31+C39+C47+C48+C49+C50+C51+C52+C53+C54+C55+C56+C57+C58+C59+C60+C61+C62+C63</f>
        <v>1246.9299999999998</v>
      </c>
      <c r="D64" s="53">
        <f t="shared" si="21"/>
        <v>3430.39</v>
      </c>
      <c r="E64" s="53">
        <f t="shared" si="21"/>
        <v>4418.9699999999993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11273.46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2175.31</v>
      </c>
      <c r="C67" s="57">
        <f t="shared" ref="C67:L67" si="23">C12</f>
        <v>1245.02</v>
      </c>
      <c r="D67" s="57">
        <f t="shared" si="23"/>
        <v>3422.57</v>
      </c>
      <c r="E67" s="57">
        <f t="shared" si="23"/>
        <v>4413.76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11256.66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2175.31</v>
      </c>
      <c r="C69" s="59">
        <f t="shared" ref="C69:AG69" si="25">+C67+C68</f>
        <v>1245.02</v>
      </c>
      <c r="D69" s="59">
        <f t="shared" si="25"/>
        <v>3422.57</v>
      </c>
      <c r="E69" s="59">
        <f t="shared" si="25"/>
        <v>4413.76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11256.66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1.8600000000001273</v>
      </c>
      <c r="C70" s="57">
        <f t="shared" si="26"/>
        <v>1.9099999999998545</v>
      </c>
      <c r="D70" s="57">
        <f t="shared" si="26"/>
        <v>7.819999999999709</v>
      </c>
      <c r="E70" s="57">
        <f t="shared" si="26"/>
        <v>5.2099999999991269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16.799999999998818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2022-06-16T13:49:41Z</dcterms:modified>
</cp:coreProperties>
</file>