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UADRE BOVEDA GENERAL 2022\CUADRE GENERAL BOVEDA JUNIO 2022\"/>
    </mc:Choice>
  </mc:AlternateContent>
  <bookViews>
    <workbookView xWindow="0" yWindow="0" windowWidth="15360" windowHeight="7665" firstSheet="5" activeTab="8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AH13" i="150"/>
  <c r="AH14" i="150"/>
  <c r="AH12" i="150"/>
  <c r="G2" i="145" s="1"/>
  <c r="AH13" i="151"/>
  <c r="AH14" i="151"/>
  <c r="AH12" i="151"/>
  <c r="H2" i="145" s="1"/>
  <c r="AH13" i="152"/>
  <c r="AH14" i="152"/>
  <c r="AH12" i="152"/>
  <c r="AJ12" i="152" s="1"/>
  <c r="F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AH23" i="149" s="1"/>
  <c r="F11" i="145" s="1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Q64" i="149" s="1"/>
  <c r="Q70" i="149" s="1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G64" i="149" s="1"/>
  <c r="AG70" i="149" s="1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E64" i="150" s="1"/>
  <c r="E70" i="150" s="1"/>
  <c r="G31" i="150"/>
  <c r="I31" i="150"/>
  <c r="I64" i="150" s="1"/>
  <c r="I70" i="150" s="1"/>
  <c r="K31" i="150"/>
  <c r="M31" i="150"/>
  <c r="M64" i="150" s="1"/>
  <c r="M70" i="150" s="1"/>
  <c r="O31" i="150"/>
  <c r="Q31" i="150"/>
  <c r="S31" i="150"/>
  <c r="U31" i="150"/>
  <c r="U64" i="150" s="1"/>
  <c r="U70" i="150" s="1"/>
  <c r="W31" i="150"/>
  <c r="Y31" i="150"/>
  <c r="Y64" i="150" s="1"/>
  <c r="Y70" i="150" s="1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G64" i="151" s="1"/>
  <c r="G70" i="151" s="1"/>
  <c r="I31" i="151"/>
  <c r="K31" i="151"/>
  <c r="M31" i="151"/>
  <c r="O31" i="151"/>
  <c r="O64" i="151" s="1"/>
  <c r="O70" i="151" s="1"/>
  <c r="Q31" i="151"/>
  <c r="S31" i="151"/>
  <c r="U31" i="151"/>
  <c r="W31" i="151"/>
  <c r="W64" i="151" s="1"/>
  <c r="W70" i="151" s="1"/>
  <c r="Y31" i="151"/>
  <c r="AA31" i="15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A64" i="151" l="1"/>
  <c r="AA70" i="151" s="1"/>
  <c r="S64" i="151"/>
  <c r="S70" i="151" s="1"/>
  <c r="K64" i="151"/>
  <c r="K70" i="151" s="1"/>
  <c r="C64" i="151"/>
  <c r="C70" i="151" s="1"/>
  <c r="AH23" i="151"/>
  <c r="H11" i="145" s="1"/>
  <c r="B64" i="150"/>
  <c r="B70" i="150" s="1"/>
  <c r="B64" i="149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B70" i="149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F69" i="146" l="1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M69" i="40" s="1"/>
  <c r="N68" i="40"/>
  <c r="O68" i="40"/>
  <c r="P68" i="40"/>
  <c r="Q68" i="40"/>
  <c r="Q69" i="40" s="1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D39" i="40" s="1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X39" i="40"/>
  <c r="AB39" i="40"/>
  <c r="AF39" i="40"/>
  <c r="T41" i="40"/>
  <c r="U41" i="40"/>
  <c r="V41" i="40"/>
  <c r="W41" i="40"/>
  <c r="X41" i="40"/>
  <c r="Y41" i="40"/>
  <c r="Z41" i="40"/>
  <c r="AA41" i="40"/>
  <c r="AB41" i="40"/>
  <c r="AB47" i="40" s="1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A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U23" i="40" s="1"/>
  <c r="V17" i="40"/>
  <c r="W17" i="40"/>
  <c r="X17" i="40"/>
  <c r="Y17" i="40"/>
  <c r="Y23" i="40" s="1"/>
  <c r="Z17" i="40"/>
  <c r="AA17" i="40"/>
  <c r="AB17" i="40"/>
  <c r="AC17" i="40"/>
  <c r="AD17" i="40"/>
  <c r="AE17" i="40"/>
  <c r="AF17" i="40"/>
  <c r="AG17" i="40"/>
  <c r="AG23" i="40" s="1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T47" i="40" l="1"/>
  <c r="AE39" i="40"/>
  <c r="AA39" i="40"/>
  <c r="W39" i="40"/>
  <c r="AE47" i="40"/>
  <c r="W47" i="40"/>
  <c r="AD23" i="40"/>
  <c r="AD64" i="40" s="1"/>
  <c r="AD70" i="40" s="1"/>
  <c r="Z23" i="40"/>
  <c r="V23" i="40"/>
  <c r="AD47" i="40"/>
  <c r="Z47" i="40"/>
  <c r="V47" i="40"/>
  <c r="V64" i="40" s="1"/>
  <c r="V70" i="40" s="1"/>
  <c r="AG39" i="40"/>
  <c r="AC39" i="40"/>
  <c r="Y39" i="40"/>
  <c r="Y64" i="40" s="1"/>
  <c r="Y70" i="40" s="1"/>
  <c r="AF47" i="40"/>
  <c r="X47" i="40"/>
  <c r="AF69" i="40"/>
  <c r="AB69" i="40"/>
  <c r="X69" i="40"/>
  <c r="T69" i="40"/>
  <c r="P69" i="40"/>
  <c r="AF23" i="40"/>
  <c r="AB23" i="40"/>
  <c r="AB64" i="40" s="1"/>
  <c r="AB70" i="40" s="1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Z64" i="40" s="1"/>
  <c r="Z70" i="40" s="1"/>
  <c r="X31" i="40"/>
  <c r="X64" i="40" s="1"/>
  <c r="X70" i="40" s="1"/>
  <c r="V31" i="40"/>
  <c r="T31" i="40"/>
  <c r="AH30" i="40"/>
  <c r="B18" i="145" s="1"/>
  <c r="J18" i="145" s="1"/>
  <c r="AG31" i="40"/>
  <c r="AE31" i="40"/>
  <c r="AC31" i="40"/>
  <c r="AC64" i="40" s="1"/>
  <c r="AC70" i="40" s="1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T64" i="40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L69" i="40" s="1"/>
  <c r="C68" i="40"/>
  <c r="D68" i="40"/>
  <c r="E68" i="40"/>
  <c r="F68" i="40"/>
  <c r="G68" i="40"/>
  <c r="H68" i="40"/>
  <c r="H69" i="40" s="1"/>
  <c r="I68" i="40"/>
  <c r="J68" i="40"/>
  <c r="K68" i="40"/>
  <c r="L68" i="40"/>
  <c r="B68" i="40"/>
  <c r="C17" i="40"/>
  <c r="D69" i="40" l="1"/>
  <c r="C69" i="40"/>
  <c r="AE64" i="40"/>
  <c r="AE70" i="40" s="1"/>
  <c r="Q39" i="40"/>
  <c r="M39" i="40"/>
  <c r="AG64" i="40"/>
  <c r="AG70" i="40" s="1"/>
  <c r="AF64" i="40"/>
  <c r="AF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S64" i="40" s="1"/>
  <c r="S70" i="40" s="1"/>
  <c r="R23" i="40"/>
  <c r="Q23" i="40"/>
  <c r="P23" i="40"/>
  <c r="O23" i="40"/>
  <c r="O64" i="40" s="1"/>
  <c r="O70" i="40" s="1"/>
  <c r="N23" i="40"/>
  <c r="M23" i="40"/>
  <c r="AH69" i="40" l="1"/>
  <c r="P64" i="40"/>
  <c r="P70" i="40" s="1"/>
  <c r="M64" i="40"/>
  <c r="M70" i="40" s="1"/>
  <c r="R64" i="40"/>
  <c r="R70" i="40" s="1"/>
  <c r="Q64" i="40"/>
  <c r="Q70" i="40" s="1"/>
  <c r="N64" i="40"/>
  <c r="N70" i="40" s="1"/>
  <c r="C41" i="40"/>
  <c r="D41" i="40"/>
  <c r="E41" i="40"/>
  <c r="E47" i="40" s="1"/>
  <c r="F41" i="40"/>
  <c r="G41" i="40"/>
  <c r="G47" i="40" s="1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F39" i="40" s="1"/>
  <c r="G33" i="40"/>
  <c r="H33" i="40"/>
  <c r="I33" i="40"/>
  <c r="J33" i="40"/>
  <c r="K33" i="40"/>
  <c r="L33" i="40"/>
  <c r="L39" i="40" s="1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I31" i="40" s="1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G23" i="40" s="1"/>
  <c r="H17" i="40"/>
  <c r="I17" i="40"/>
  <c r="J17" i="40"/>
  <c r="K17" i="40"/>
  <c r="K23" i="40" s="1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E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G31" i="40"/>
  <c r="K31" i="40"/>
  <c r="C38" i="40"/>
  <c r="D38" i="40"/>
  <c r="E38" i="40"/>
  <c r="F38" i="40"/>
  <c r="G38" i="40"/>
  <c r="H38" i="40"/>
  <c r="I38" i="40"/>
  <c r="J38" i="40"/>
  <c r="K38" i="40"/>
  <c r="L38" i="40"/>
  <c r="D39" i="40"/>
  <c r="H39" i="40"/>
  <c r="I39" i="40"/>
  <c r="J39" i="40"/>
  <c r="C46" i="40"/>
  <c r="D46" i="40"/>
  <c r="E46" i="40"/>
  <c r="F46" i="40"/>
  <c r="G46" i="40"/>
  <c r="H46" i="40"/>
  <c r="I46" i="40"/>
  <c r="J46" i="40"/>
  <c r="K46" i="40"/>
  <c r="L46" i="40"/>
  <c r="C47" i="40"/>
  <c r="I47" i="40"/>
  <c r="K47" i="40"/>
  <c r="B38" i="40"/>
  <c r="E39" i="40" l="1"/>
  <c r="E64" i="40" s="1"/>
  <c r="E70" i="40" s="1"/>
  <c r="I23" i="40"/>
  <c r="AH19" i="40"/>
  <c r="B7" i="145" s="1"/>
  <c r="J7" i="145" s="1"/>
  <c r="L31" i="40"/>
  <c r="H31" i="40"/>
  <c r="D31" i="40"/>
  <c r="AH37" i="40"/>
  <c r="B25" i="145" s="1"/>
  <c r="J25" i="145" s="1"/>
  <c r="K39" i="40"/>
  <c r="G39" i="40"/>
  <c r="G64" i="40" s="1"/>
  <c r="G70" i="40" s="1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D64" i="40" s="1"/>
  <c r="D70" i="40" s="1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K64" i="40"/>
  <c r="K70" i="40" s="1"/>
  <c r="I64" i="40"/>
  <c r="I70" i="40" s="1"/>
  <c r="B23" i="40"/>
  <c r="L64" i="40" l="1"/>
  <c r="L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<sst xmlns="http://schemas.openxmlformats.org/spreadsheetml/2006/main" count="754" uniqueCount="139">
  <si>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</si>
  <si>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</si>
  <si>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</si>
  <si>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</si>
  <si>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</si>
  <si>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</si>
  <si>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</si>
  <si>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</si>
  <si>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</si>
  <si>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</si>
  <si>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</si>
  <si>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</si>
  <si>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</si>
  <si>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</si>
  <si>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</si>
  <si>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</si>
  <si>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</si>
  <si>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</si>
  <si>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</si>
  <si>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</si>
  <si>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</si>
  <si>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</si>
  <si>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</si>
  <si>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</si>
  <si>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</si>
  <si>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</si>
  <si>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</si>
  <si>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</si>
  <si>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</si>
  <si>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</si>
  <si>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</si>
  <si>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</si>
  <si>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</si>
  <si>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</si>
  <si>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</si>
  <si>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</si>
  <si>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</si>
  <si>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</si>
  <si>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</si>
  <si>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</si>
  <si>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</si>
  <si>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</si>
  <si>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</si>
  <si>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</si>
  <si>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</si>
  <si>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</si>
  <si>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</si>
  <si>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</si>
  <si>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</si>
  <si>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</si>
  <si>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</si>
  <si>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</si>
  <si>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</si>
  <si>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</si>
  <si>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</si>
  <si>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</si>
  <si>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</si>
  <si>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</si>
  <si>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</si>
  <si>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</si>
  <si>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</si>
  <si>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</si>
  <si>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</si>
  <si>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</si>
  <si>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</si>
  <si>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</si>
  <si>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</si>
  <si>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</si>
  <si>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</si>
  <si>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</si>
  <si>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</si>
  <si>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</si>
  <si>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</si>
  <si>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</si>
  <si>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</si>
  <si>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</si>
  <si>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</si>
  <si>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</si>
  <si>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</si>
  <si>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</si>
  <si>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</si>
  <si>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</si>
  <si>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</si>
  <si>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</si>
  <si>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</si>
  <si>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</si>
  <si>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</si>
  <si>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</si>
  <si>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</si>
  <si>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</si>
  <si>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</si>
  <si>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</si>
  <si>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</si>
  <si>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</si>
  <si>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</si>
  <si>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</si>
  <si>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</si>
  <si>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</si>
  <si>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</si>
  <si>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</si>
  <si>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</si>
  <si>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</si>
  <si>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</si>
  <si>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</si>
  <si>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</si>
  <si>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</si>
  <si>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</si>
  <si>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</si>
  <si>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</si>
  <si>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</si>
  <si>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</si>
  <si>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</si>
  <si>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</si>
  <si>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</si>
  <si>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</si>
  <si>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</si>
  <si>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</si>
  <si>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</si>
  <si>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</si>
  <si>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</si>
  <si>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</si>
  <si>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</si>
  <si>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</si>
  <si>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63.00F/C</t>
  </si>
  <si>
    <t>SOBRANTE DE 1$</t>
  </si>
  <si>
    <t>15.50F/C</t>
  </si>
  <si>
    <t>NOTA A CREDITO 1.37$</t>
  </si>
  <si>
    <t>11.00F/C</t>
  </si>
  <si>
    <t xml:space="preserve"> </t>
  </si>
  <si>
    <t>12.50F/C</t>
  </si>
  <si>
    <t>FALTANTE ES SOBRANTE</t>
  </si>
  <si>
    <t>EN LA CAJA DE LA TARDE</t>
  </si>
  <si>
    <t>8.50F/C</t>
  </si>
  <si>
    <t>38.50F/C</t>
  </si>
  <si>
    <t>SOBRANTE ES EL FALTANTE</t>
  </si>
  <si>
    <t xml:space="preserve">DE LA CAJA DE LA </t>
  </si>
  <si>
    <t>MAÑANA</t>
  </si>
  <si>
    <t>FALTANTE EN EFECTIVO</t>
  </si>
  <si>
    <t>FALTANTE DE 1$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</si>
</sst>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46156.1</v>
      </c>
      <c r="C2" s="43">
        <f>MODELO!AH12</f>
        <v>23662.3</v>
      </c>
      <c r="D2" s="43">
        <f>EXQUISITECES!AH12</f>
        <v>7520.08</v>
      </c>
      <c r="E2" s="43">
        <f>HOYADA!AH12</f>
        <v>5936.7999999999993</v>
      </c>
      <c r="F2" s="43">
        <f>FARMASTOP!AH12</f>
        <v>1080.8499999999999</v>
      </c>
      <c r="G2" s="43">
        <f>BOCAS!AH12</f>
        <v>765.71</v>
      </c>
      <c r="H2" s="43">
        <f>LAGUNETICA!AH12</f>
        <v>16015.289999999999</v>
      </c>
      <c r="I2" s="43">
        <f>SANANTONIO!AH12</f>
        <v>0</v>
      </c>
      <c r="J2" s="43">
        <f>SUM(B2:I2)</f>
        <v>101137.13</v>
      </c>
    </row>
    <row r="3" spans="1:10" x14ac:dyDescent="0.25">
      <c r="A3" s="46" t="s">
        <v>0</v>
      </c>
      <c r="B3" s="43">
        <f>AUTOMERCADO!AH15</f>
        <v>2120.1999999999998</v>
      </c>
      <c r="C3" s="43">
        <f>MODELO!AH15</f>
        <v>1186</v>
      </c>
      <c r="D3" s="43">
        <f>EXQUISITECES!AH15</f>
        <v>249.5</v>
      </c>
      <c r="E3" s="43">
        <f>HOYADA!AH15</f>
        <v>1253</v>
      </c>
      <c r="F3" s="43">
        <f>FARMASTOP!AH15</f>
        <v>27</v>
      </c>
      <c r="G3" s="43">
        <f>BOCAS!AH15</f>
        <v>44.5</v>
      </c>
      <c r="H3" s="43">
        <f>LAGUNETICA!AH15</f>
        <v>1657.5</v>
      </c>
      <c r="I3" s="43">
        <f>SANANTONIO!AH15</f>
        <v>0</v>
      </c>
      <c r="J3" s="43">
        <f t="shared" ref="J3:J52" si="0">SUM(B3:I3)</f>
        <v>6537.7</v>
      </c>
    </row>
    <row r="4" spans="1:10" x14ac:dyDescent="0.25">
      <c r="A4" s="73" t="s">
        <v>20</v>
      </c>
      <c r="B4" s="43">
        <f>AUTOMERCADO!AH16</f>
        <v>3250</v>
      </c>
      <c r="C4" s="43">
        <f>MODELO!AH16</f>
        <v>1616</v>
      </c>
      <c r="D4" s="43">
        <f>EXQUISITECES!AH16</f>
        <v>584</v>
      </c>
      <c r="E4" s="43">
        <f>HOYADA!AH16</f>
        <v>255</v>
      </c>
      <c r="F4" s="43">
        <f>FARMASTOP!AH16</f>
        <v>75</v>
      </c>
      <c r="G4" s="43">
        <f>BOCAS!AH16</f>
        <v>83</v>
      </c>
      <c r="H4" s="43">
        <f>LAGUNETICA!AH16</f>
        <v>999</v>
      </c>
      <c r="I4" s="43">
        <f>SANANTONIO!AH16</f>
        <v>0</v>
      </c>
      <c r="J4" s="43">
        <f t="shared" si="0"/>
        <v>6862</v>
      </c>
    </row>
    <row r="5" spans="1:10" x14ac:dyDescent="0.25">
      <c r="A5" s="46" t="s">
        <v>27</v>
      </c>
      <c r="B5" s="43">
        <f>AUTOMERCADO!AH17</f>
        <v>17257.5</v>
      </c>
      <c r="C5" s="43">
        <f>MODELO!AH17</f>
        <v>8580.9599999999991</v>
      </c>
      <c r="D5" s="43">
        <f>EXQUISITECES!AH17</f>
        <v>3101.0399999999995</v>
      </c>
      <c r="E5" s="43">
        <f>HOYADA!AH17</f>
        <v>1354.05</v>
      </c>
      <c r="F5" s="43">
        <f>FARMASTOP!AH17</f>
        <v>398.25</v>
      </c>
      <c r="G5" s="43">
        <f>BOCAS!AH17</f>
        <v>440.72999999999996</v>
      </c>
      <c r="H5" s="43">
        <f>LAGUNETICA!AH17</f>
        <v>5304.69</v>
      </c>
      <c r="I5" s="43">
        <f>SANANTONIO!AH17</f>
        <v>0</v>
      </c>
      <c r="J5" s="43">
        <f t="shared" si="0"/>
        <v>36437.22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3250</v>
      </c>
      <c r="C10" s="43">
        <f>MODELO!AH22</f>
        <v>1616</v>
      </c>
      <c r="D10" s="43">
        <f>EXQUISITECES!AH22</f>
        <v>584</v>
      </c>
      <c r="E10" s="43">
        <f>HOYADA!AH22</f>
        <v>255</v>
      </c>
      <c r="F10" s="43">
        <f>FARMASTOP!AH22</f>
        <v>75</v>
      </c>
      <c r="G10" s="43">
        <f>BOCAS!AH22</f>
        <v>83</v>
      </c>
      <c r="H10" s="43">
        <f>LAGUNETICA!AH22</f>
        <v>999</v>
      </c>
      <c r="I10" s="43">
        <f>SANANTONIO!AH22</f>
        <v>0</v>
      </c>
      <c r="J10" s="43">
        <f t="shared" si="0"/>
        <v>6862</v>
      </c>
    </row>
    <row r="11" spans="1:10" x14ac:dyDescent="0.25">
      <c r="A11" s="48" t="s">
        <v>26</v>
      </c>
      <c r="B11" s="43">
        <f>AUTOMERCADO!AH23</f>
        <v>17257.5</v>
      </c>
      <c r="C11" s="43">
        <f>MODELO!AH23</f>
        <v>8580.9599999999991</v>
      </c>
      <c r="D11" s="43">
        <f>EXQUISITECES!AH23</f>
        <v>3101.0399999999995</v>
      </c>
      <c r="E11" s="43">
        <f>HOYADA!AH23</f>
        <v>1354.05</v>
      </c>
      <c r="F11" s="43">
        <f>FARMASTOP!AH23</f>
        <v>398.25</v>
      </c>
      <c r="G11" s="43">
        <f>BOCAS!AH23</f>
        <v>440.72999999999996</v>
      </c>
      <c r="H11" s="43">
        <f>LAGUNETICA!AH23</f>
        <v>5304.69</v>
      </c>
      <c r="I11" s="43">
        <f>SANANTONIO!AH23</f>
        <v>0</v>
      </c>
      <c r="J11" s="43">
        <f t="shared" si="0"/>
        <v>36437.22</v>
      </c>
    </row>
    <row r="12" spans="1:10" x14ac:dyDescent="0.25">
      <c r="A12" s="46" t="s">
        <v>28</v>
      </c>
      <c r="B12" s="43">
        <f>AUTOMERCADO!AH24</f>
        <v>46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46</v>
      </c>
    </row>
    <row r="13" spans="1:10" x14ac:dyDescent="0.25">
      <c r="A13" s="46" t="s">
        <v>31</v>
      </c>
      <c r="B13" s="43">
        <f>AUTOMERCADO!AH25</f>
        <v>257.60000000000002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257.60000000000002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46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46</v>
      </c>
    </row>
    <row r="19" spans="1:10" x14ac:dyDescent="0.25">
      <c r="A19" s="48" t="s">
        <v>33</v>
      </c>
      <c r="B19" s="43">
        <f>AUTOMERCADO!AH31</f>
        <v>257.60000000000002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257.60000000000002</v>
      </c>
    </row>
    <row r="20" spans="1:10" x14ac:dyDescent="0.25">
      <c r="A20" s="46" t="s">
        <v>34</v>
      </c>
      <c r="B20" s="43">
        <f>AUTOMERCADO!AH32</f>
        <v>207.03</v>
      </c>
      <c r="C20" s="43">
        <f>MODELO!AH32</f>
        <v>0</v>
      </c>
      <c r="D20" s="43">
        <f>EXQUISITECES!AH32</f>
        <v>0</v>
      </c>
      <c r="E20" s="43">
        <f>HOYADA!AH32</f>
        <v>40</v>
      </c>
      <c r="F20" s="43">
        <f>FARMASTOP!AH32</f>
        <v>0</v>
      </c>
      <c r="G20" s="43">
        <f>BOCAS!AH32</f>
        <v>0</v>
      </c>
      <c r="H20" s="43">
        <f>LAGUNETICA!AH32</f>
        <v>30</v>
      </c>
      <c r="I20" s="43">
        <f>SANANTONIO!AH32</f>
        <v>0</v>
      </c>
      <c r="J20" s="43">
        <f t="shared" si="0"/>
        <v>277.02999999999997</v>
      </c>
    </row>
    <row r="21" spans="1:10" x14ac:dyDescent="0.25">
      <c r="A21" s="46" t="s">
        <v>35</v>
      </c>
      <c r="B21" s="43">
        <f>AUTOMERCADO!AH33</f>
        <v>1099.3292999999999</v>
      </c>
      <c r="C21" s="43">
        <f>MODELO!AH33</f>
        <v>0</v>
      </c>
      <c r="D21" s="43">
        <f>EXQUISITECES!AH33</f>
        <v>0</v>
      </c>
      <c r="E21" s="43">
        <f>HOYADA!AH33</f>
        <v>212.39999999999998</v>
      </c>
      <c r="F21" s="43">
        <f>FARMASTOP!AH33</f>
        <v>0</v>
      </c>
      <c r="G21" s="43">
        <f>BOCAS!AH33</f>
        <v>0</v>
      </c>
      <c r="H21" s="43">
        <f>LAGUNETICA!AH33</f>
        <v>159.29999999999998</v>
      </c>
      <c r="I21" s="43">
        <f>SANANTONIO!AH33</f>
        <v>0</v>
      </c>
      <c r="J21" s="43">
        <f t="shared" si="0"/>
        <v>1471.0292999999999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207.03</v>
      </c>
      <c r="C26" s="43">
        <f>MODELO!AH38</f>
        <v>0</v>
      </c>
      <c r="D26" s="43">
        <f>EXQUISITECES!AH38</f>
        <v>0</v>
      </c>
      <c r="E26" s="43">
        <f>HOYADA!AH38</f>
        <v>40</v>
      </c>
      <c r="F26" s="43">
        <f>FARMASTOP!AH38</f>
        <v>0</v>
      </c>
      <c r="G26" s="43">
        <f>BOCAS!AH38</f>
        <v>0</v>
      </c>
      <c r="H26" s="43">
        <f>LAGUNETICA!AH38</f>
        <v>30</v>
      </c>
      <c r="I26" s="43">
        <f>SANANTONIO!AH38</f>
        <v>0</v>
      </c>
      <c r="J26" s="43">
        <f t="shared" si="0"/>
        <v>277.02999999999997</v>
      </c>
    </row>
    <row r="27" spans="1:10" x14ac:dyDescent="0.25">
      <c r="A27" s="48" t="s">
        <v>42</v>
      </c>
      <c r="B27" s="43">
        <f>AUTOMERCADO!AH39</f>
        <v>1099.3292999999999</v>
      </c>
      <c r="C27" s="43">
        <f>MODELO!AH39</f>
        <v>0</v>
      </c>
      <c r="D27" s="43">
        <f>EXQUISITECES!AH39</f>
        <v>0</v>
      </c>
      <c r="E27" s="43">
        <f>HOYADA!AH39</f>
        <v>212.39999999999998</v>
      </c>
      <c r="F27" s="43">
        <f>FARMASTOP!AH39</f>
        <v>0</v>
      </c>
      <c r="G27" s="43">
        <f>BOCAS!AH39</f>
        <v>0</v>
      </c>
      <c r="H27" s="43">
        <f>LAGUNETICA!AH39</f>
        <v>159.29999999999998</v>
      </c>
      <c r="I27" s="43">
        <f>SANANTONIO!AH39</f>
        <v>0</v>
      </c>
      <c r="J27" s="43">
        <f t="shared" si="0"/>
        <v>1471.0292999999999</v>
      </c>
    </row>
    <row r="28" spans="1:10" x14ac:dyDescent="0.25">
      <c r="A28" s="46" t="s">
        <v>43</v>
      </c>
      <c r="B28" s="43">
        <f>AUTOMERCADO!AH40</f>
        <v>396.31</v>
      </c>
      <c r="C28" s="43">
        <f>MODELO!AH40</f>
        <v>37.97</v>
      </c>
      <c r="D28" s="43">
        <f>EXQUISITECES!AH40</f>
        <v>0</v>
      </c>
      <c r="E28" s="43">
        <f>HOYADA!AH40</f>
        <v>0</v>
      </c>
      <c r="F28" s="43">
        <f>FARMASTOP!AH40</f>
        <v>0</v>
      </c>
      <c r="G28" s="43">
        <f>BOCAS!AH40</f>
        <v>0</v>
      </c>
      <c r="H28" s="43">
        <f>LAGUNETICA!AH40</f>
        <v>0</v>
      </c>
      <c r="I28" s="43">
        <f>SANANTONIO!AH40</f>
        <v>0</v>
      </c>
      <c r="J28" s="43">
        <f t="shared" si="0"/>
        <v>434.28</v>
      </c>
    </row>
    <row r="29" spans="1:10" x14ac:dyDescent="0.25">
      <c r="A29" s="46" t="s">
        <v>44</v>
      </c>
      <c r="B29" s="43">
        <f>AUTOMERCADO!AH41</f>
        <v>2104.4060999999997</v>
      </c>
      <c r="C29" s="43">
        <f>MODELO!AH41</f>
        <v>201.62069999999997</v>
      </c>
      <c r="D29" s="43">
        <f>EXQUISITECES!AH41</f>
        <v>0</v>
      </c>
      <c r="E29" s="43">
        <f>HOYADA!AH41</f>
        <v>0</v>
      </c>
      <c r="F29" s="43">
        <f>FARMASTOP!AH41</f>
        <v>0</v>
      </c>
      <c r="G29" s="43">
        <f>BOCAS!AH41</f>
        <v>0</v>
      </c>
      <c r="H29" s="43">
        <f>LAGUNETICA!AH41</f>
        <v>0</v>
      </c>
      <c r="I29" s="43">
        <f>SANANTONIO!AH41</f>
        <v>0</v>
      </c>
      <c r="J29" s="43">
        <f t="shared" si="0"/>
        <v>2306.0267999999996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396.31</v>
      </c>
      <c r="C34" s="43">
        <f>MODELO!AH46</f>
        <v>37.97</v>
      </c>
      <c r="D34" s="43">
        <f>EXQUISITECES!AH46</f>
        <v>0</v>
      </c>
      <c r="E34" s="43">
        <f>HOYADA!AH46</f>
        <v>0</v>
      </c>
      <c r="F34" s="43">
        <f>FARMASTOP!AH46</f>
        <v>0</v>
      </c>
      <c r="G34" s="43">
        <f>BOCAS!AH46</f>
        <v>0</v>
      </c>
      <c r="H34" s="43">
        <f>LAGUNETICA!AH46</f>
        <v>0</v>
      </c>
      <c r="I34" s="43">
        <f>SANANTONIO!AH46</f>
        <v>0</v>
      </c>
      <c r="J34" s="43">
        <f t="shared" si="0"/>
        <v>434.28</v>
      </c>
    </row>
    <row r="35" spans="1:10" x14ac:dyDescent="0.25">
      <c r="A35" s="48" t="s">
        <v>48</v>
      </c>
      <c r="B35" s="43">
        <f>AUTOMERCADO!AH47</f>
        <v>2104.4060999999997</v>
      </c>
      <c r="C35" s="43">
        <f>MODELO!AH47</f>
        <v>201.62069999999997</v>
      </c>
      <c r="D35" s="43">
        <f>EXQUISITECES!AH47</f>
        <v>0</v>
      </c>
      <c r="E35" s="43">
        <f>HOYADA!AH47</f>
        <v>0</v>
      </c>
      <c r="F35" s="43">
        <f>FARMASTOP!AH47</f>
        <v>0</v>
      </c>
      <c r="G35" s="43">
        <f>BOCAS!AH47</f>
        <v>0</v>
      </c>
      <c r="H35" s="43">
        <f>LAGUNETICA!AH47</f>
        <v>0</v>
      </c>
      <c r="I35" s="43">
        <f>SANANTONIO!AH47</f>
        <v>0</v>
      </c>
      <c r="J35" s="43">
        <f t="shared" si="0"/>
        <v>2306.0267999999996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20222.769999999997</v>
      </c>
      <c r="C37" s="43">
        <f>MODELO!AH49</f>
        <v>10101.32</v>
      </c>
      <c r="D37" s="43">
        <f>EXQUISITECES!AH49</f>
        <v>2927.24</v>
      </c>
      <c r="E37" s="43">
        <f>HOYADA!AH49</f>
        <v>2658.28</v>
      </c>
      <c r="F37" s="43">
        <f>FARMASTOP!AH49</f>
        <v>483.21</v>
      </c>
      <c r="G37" s="43">
        <f>BOCAS!AH49</f>
        <v>281.51</v>
      </c>
      <c r="H37" s="43">
        <f>LAGUNETICA!AH49</f>
        <v>2039.8000000000002</v>
      </c>
      <c r="I37" s="43">
        <f>SANANTONIO!AH49</f>
        <v>0</v>
      </c>
      <c r="J37" s="43">
        <f t="shared" si="0"/>
        <v>38714.129999999997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294.99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294.99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981.65000000000009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5735.1299999999992</v>
      </c>
      <c r="I40" s="43">
        <f>SANANTONIO!AH52</f>
        <v>0</v>
      </c>
      <c r="J40" s="43">
        <f t="shared" si="0"/>
        <v>6716.7799999999988</v>
      </c>
    </row>
    <row r="41" spans="1:10" x14ac:dyDescent="0.25">
      <c r="A41" s="74" t="s">
        <v>18</v>
      </c>
      <c r="B41" s="43">
        <f>AUTOMERCADO!AH53</f>
        <v>1771.07</v>
      </c>
      <c r="C41" s="43">
        <f>MODELO!AH53</f>
        <v>1913.15</v>
      </c>
      <c r="D41" s="43">
        <f>EXQUISITECES!AH53</f>
        <v>824.79</v>
      </c>
      <c r="E41" s="43">
        <f>HOYADA!AH53</f>
        <v>328.94</v>
      </c>
      <c r="F41" s="43">
        <f>FARMASTOP!AH53</f>
        <v>240.82999999999998</v>
      </c>
      <c r="G41" s="43">
        <f>BOCAS!AH53</f>
        <v>0</v>
      </c>
      <c r="H41" s="43">
        <f>LAGUNETICA!AH53</f>
        <v>1073.21</v>
      </c>
      <c r="I41" s="43">
        <f>SANANTONIO!AH53</f>
        <v>0</v>
      </c>
      <c r="J41" s="43">
        <f t="shared" si="0"/>
        <v>6151.99</v>
      </c>
    </row>
    <row r="42" spans="1:10" x14ac:dyDescent="0.25">
      <c r="A42" s="74" t="s">
        <v>114</v>
      </c>
      <c r="B42" s="43">
        <f>AUTOMERCADO!AH54</f>
        <v>255.35</v>
      </c>
      <c r="C42" s="43">
        <f>MODELO!AH54</f>
        <v>14.59</v>
      </c>
      <c r="D42" s="43">
        <f>EXQUISITECES!AH54</f>
        <v>0</v>
      </c>
      <c r="E42" s="43">
        <f>HOYADA!AH54</f>
        <v>0</v>
      </c>
      <c r="F42" s="43">
        <f>FARMASTOP!AH54</f>
        <v>1.84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271.77999999999997</v>
      </c>
    </row>
    <row r="43" spans="1:10" x14ac:dyDescent="0.25">
      <c r="A43" s="74" t="s">
        <v>52</v>
      </c>
      <c r="B43" s="43">
        <f>AUTOMERCADO!AH55</f>
        <v>1136.01</v>
      </c>
      <c r="C43" s="43">
        <f>MODELO!AH55</f>
        <v>350.90000000000003</v>
      </c>
      <c r="D43" s="43">
        <f>EXQUISITECES!AH55</f>
        <v>496.32000000000005</v>
      </c>
      <c r="E43" s="43">
        <f>HOYADA!AH55</f>
        <v>135.30000000000001</v>
      </c>
      <c r="F43" s="43">
        <f>FARMASTOP!AH55</f>
        <v>0</v>
      </c>
      <c r="G43" s="43">
        <f>BOCAS!AH55</f>
        <v>0</v>
      </c>
      <c r="H43" s="43">
        <f>LAGUNETICA!AH55</f>
        <v>32.81</v>
      </c>
      <c r="I43" s="43">
        <f>SANANTONIO!AH55</f>
        <v>0</v>
      </c>
      <c r="J43" s="43">
        <f t="shared" si="0"/>
        <v>2151.34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0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0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24.86</v>
      </c>
      <c r="I47" s="43">
        <f>SANANTONIO!AH59</f>
        <v>0</v>
      </c>
      <c r="J47" s="43">
        <f t="shared" si="0"/>
        <v>24.86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106.12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106.12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46224.23539999999</v>
      </c>
      <c r="C52" s="75" t="e">
        <f>MODELO!AH64</f>
        <v>#VALUE!</v>
      </c>
      <c r="D52" s="75">
        <f>EXQUISITECES!AH64</f>
        <v>7598.89</v>
      </c>
      <c r="E52" s="75">
        <f>HOYADA!AH64</f>
        <v>5941.9700000000012</v>
      </c>
      <c r="F52" s="75">
        <f>FARMASTOP!AH64</f>
        <v>1151.1299999999999</v>
      </c>
      <c r="G52" s="75">
        <f>BOCAS!AH64</f>
        <v>766.7399999999999</v>
      </c>
      <c r="H52" s="75">
        <f>LAGUNETICA!AH64</f>
        <v>16027.3</v>
      </c>
      <c r="I52" s="75">
        <f>SANANTONIO!AH64</f>
        <v>0</v>
      </c>
      <c r="J52" s="75" t="e">
        <f t="shared" si="0"/>
        <v>#VALUE!</v>
      </c>
    </row>
    <row r="53" spans="1:10" x14ac:dyDescent="0.25">
      <c r="A53" s="56" t="s">
        <v>3</v>
      </c>
      <c r="B53" s="43">
        <f>B2</f>
        <v>46156.1</v>
      </c>
      <c r="C53" s="43">
        <f t="shared" ref="C53:I53" si="1">C2</f>
        <v>23662.3</v>
      </c>
      <c r="D53" s="43">
        <f t="shared" si="1"/>
        <v>7520.08</v>
      </c>
      <c r="E53" s="43">
        <f t="shared" si="1"/>
        <v>5936.7999999999993</v>
      </c>
      <c r="F53" s="43">
        <f t="shared" si="1"/>
        <v>1080.8499999999999</v>
      </c>
      <c r="G53" s="43">
        <f t="shared" si="1"/>
        <v>765.71</v>
      </c>
      <c r="H53" s="43">
        <f t="shared" si="1"/>
        <v>16015.289999999999</v>
      </c>
      <c r="I53" s="43">
        <f t="shared" si="1"/>
        <v>0</v>
      </c>
      <c r="J53" s="43">
        <f>J2</f>
        <v>101137.13</v>
      </c>
    </row>
    <row r="54" spans="1:10" x14ac:dyDescent="0.25">
      <c r="A54" s="58" t="s">
        <v>95</v>
      </c>
      <c r="B54" s="43">
        <f>+B52-B53</f>
        <v>68.135399999991932</v>
      </c>
      <c r="C54" s="43" t="e">
        <f t="shared" ref="C54:I54" si="2">+C52-C53</f>
        <v>#VALUE!</v>
      </c>
      <c r="D54" s="43">
        <f t="shared" si="2"/>
        <v>78.8100000000004</v>
      </c>
      <c r="E54" s="43">
        <f t="shared" si="2"/>
        <v>5.1700000000018917</v>
      </c>
      <c r="F54" s="43">
        <f t="shared" si="2"/>
        <v>70.279999999999973</v>
      </c>
      <c r="G54" s="43">
        <f t="shared" si="2"/>
        <v>1.029999999999859</v>
      </c>
      <c r="H54" s="43">
        <f t="shared" si="2"/>
        <v>12.010000000000218</v>
      </c>
      <c r="I54" s="43">
        <f t="shared" si="2"/>
        <v>0</v>
      </c>
      <c r="J54" s="43" t="e">
        <f>+J52-J53</f>
        <v>#VALUE!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H32" sqref="AH3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44726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5.31</v>
      </c>
      <c r="C8" s="1" t="s">
        <v>38</v>
      </c>
      <c r="D8" s="2">
        <v>5.6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57</v>
      </c>
      <c r="D11" s="5" t="s">
        <v>59</v>
      </c>
      <c r="E11" s="5" t="s">
        <v>61</v>
      </c>
      <c r="F11" s="5" t="s">
        <v>63</v>
      </c>
      <c r="G11" s="5" t="s">
        <v>54</v>
      </c>
      <c r="H11" s="5" t="s">
        <v>56</v>
      </c>
      <c r="I11" s="5" t="s">
        <v>58</v>
      </c>
      <c r="J11" s="5" t="s">
        <v>60</v>
      </c>
      <c r="K11" s="5" t="s">
        <v>62</v>
      </c>
      <c r="L11" s="5" t="s">
        <v>64</v>
      </c>
      <c r="M11" s="5" t="s">
        <v>66</v>
      </c>
      <c r="N11" s="5" t="s">
        <v>76</v>
      </c>
      <c r="O11" s="5" t="s">
        <v>68</v>
      </c>
      <c r="P11" s="5" t="s">
        <v>80</v>
      </c>
      <c r="Q11" s="5" t="s">
        <v>82</v>
      </c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2684.18</v>
      </c>
      <c r="C12" s="26">
        <v>608.34</v>
      </c>
      <c r="D12" s="26">
        <v>2657.86</v>
      </c>
      <c r="E12" s="26">
        <v>2254.7199999999998</v>
      </c>
      <c r="F12" s="26">
        <v>3382.59</v>
      </c>
      <c r="G12" s="26">
        <v>5122.2</v>
      </c>
      <c r="H12" s="26">
        <v>5058.09</v>
      </c>
      <c r="I12" s="26">
        <v>5843.07</v>
      </c>
      <c r="J12" s="26">
        <v>5597.88</v>
      </c>
      <c r="K12" s="26">
        <v>4709.13</v>
      </c>
      <c r="L12" s="26">
        <v>2132.5700000000002</v>
      </c>
      <c r="M12" s="26">
        <v>942.1</v>
      </c>
      <c r="N12" s="26">
        <v>218.17</v>
      </c>
      <c r="O12" s="26">
        <v>2217.7600000000002</v>
      </c>
      <c r="P12" s="26">
        <v>704.71</v>
      </c>
      <c r="Q12" s="26">
        <v>2022.73</v>
      </c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46156.1</v>
      </c>
      <c r="AI12" s="26">
        <v>45564.6</v>
      </c>
      <c r="AJ12" s="69">
        <f>+AI12-AH12</f>
        <v>-591.5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93.5</v>
      </c>
      <c r="C15" s="23"/>
      <c r="D15" s="23">
        <v>75.2</v>
      </c>
      <c r="E15" s="23">
        <v>1264</v>
      </c>
      <c r="F15" s="23">
        <v>145</v>
      </c>
      <c r="G15" s="23">
        <v>46</v>
      </c>
      <c r="H15" s="23">
        <v>2.5</v>
      </c>
      <c r="I15" s="23"/>
      <c r="J15" s="23"/>
      <c r="K15" s="23">
        <v>43.5</v>
      </c>
      <c r="L15" s="23">
        <v>49</v>
      </c>
      <c r="M15" s="23">
        <v>147.5</v>
      </c>
      <c r="N15" s="23">
        <v>32</v>
      </c>
      <c r="O15" s="23">
        <v>31</v>
      </c>
      <c r="P15" s="23">
        <v>6.5</v>
      </c>
      <c r="Q15" s="23">
        <v>184.5</v>
      </c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2120.1999999999998</v>
      </c>
    </row>
    <row r="16" spans="1:36" s="32" customFormat="1" x14ac:dyDescent="0.25">
      <c r="A16" s="30" t="s">
        <v>20</v>
      </c>
      <c r="B16" s="31">
        <v>162</v>
      </c>
      <c r="C16" s="31">
        <v>52</v>
      </c>
      <c r="D16" s="31">
        <v>181</v>
      </c>
      <c r="E16" s="31">
        <v>35</v>
      </c>
      <c r="F16" s="31">
        <v>256</v>
      </c>
      <c r="G16" s="31">
        <v>316</v>
      </c>
      <c r="H16" s="31">
        <v>474</v>
      </c>
      <c r="I16" s="31">
        <v>536</v>
      </c>
      <c r="J16" s="31">
        <v>598</v>
      </c>
      <c r="K16" s="31">
        <v>401</v>
      </c>
      <c r="L16" s="31">
        <v>219</v>
      </c>
      <c r="M16" s="31"/>
      <c r="N16" s="31"/>
      <c r="O16" s="31"/>
      <c r="P16" s="31">
        <v>20</v>
      </c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3250</v>
      </c>
      <c r="AJ16" s="70"/>
    </row>
    <row r="17" spans="1:36" s="47" customFormat="1" x14ac:dyDescent="0.25">
      <c r="A17" s="46" t="s">
        <v>27</v>
      </c>
      <c r="B17" s="22">
        <f>B16*$B$8</f>
        <v>860.21999999999991</v>
      </c>
      <c r="C17" s="22">
        <f>C16*$B$8</f>
        <v>276.12</v>
      </c>
      <c r="D17" s="22">
        <f t="shared" ref="D17:L17" si="2">D16*$B$8</f>
        <v>961.1099999999999</v>
      </c>
      <c r="E17" s="22">
        <f t="shared" si="2"/>
        <v>185.85</v>
      </c>
      <c r="F17" s="22">
        <f t="shared" si="2"/>
        <v>1359.36</v>
      </c>
      <c r="G17" s="22">
        <f t="shared" si="2"/>
        <v>1677.9599999999998</v>
      </c>
      <c r="H17" s="22">
        <f t="shared" si="2"/>
        <v>2516.9399999999996</v>
      </c>
      <c r="I17" s="22">
        <f t="shared" si="2"/>
        <v>2846.16</v>
      </c>
      <c r="J17" s="22">
        <f t="shared" si="2"/>
        <v>3175.3799999999997</v>
      </c>
      <c r="K17" s="22">
        <f t="shared" si="2"/>
        <v>2129.31</v>
      </c>
      <c r="L17" s="22">
        <f t="shared" si="2"/>
        <v>1162.8899999999999</v>
      </c>
      <c r="M17" s="22">
        <f t="shared" ref="M17:R17" si="3">M16*$B$8</f>
        <v>0</v>
      </c>
      <c r="N17" s="22">
        <f t="shared" si="3"/>
        <v>0</v>
      </c>
      <c r="O17" s="22">
        <f t="shared" si="3"/>
        <v>0</v>
      </c>
      <c r="P17" s="22">
        <f t="shared" si="3"/>
        <v>106.19999999999999</v>
      </c>
      <c r="Q17" s="22">
        <f t="shared" si="3"/>
        <v>0</v>
      </c>
      <c r="R17" s="22">
        <f t="shared" si="3"/>
        <v>0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17257.5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162</v>
      </c>
      <c r="C22" s="20">
        <f t="shared" ref="C22:L22" si="11">+C16+C18+C20</f>
        <v>52</v>
      </c>
      <c r="D22" s="20">
        <f t="shared" si="11"/>
        <v>181</v>
      </c>
      <c r="E22" s="20">
        <f t="shared" si="11"/>
        <v>35</v>
      </c>
      <c r="F22" s="20">
        <f t="shared" si="11"/>
        <v>256</v>
      </c>
      <c r="G22" s="20">
        <f t="shared" si="11"/>
        <v>316</v>
      </c>
      <c r="H22" s="20">
        <f t="shared" si="11"/>
        <v>474</v>
      </c>
      <c r="I22" s="20">
        <f t="shared" si="11"/>
        <v>536</v>
      </c>
      <c r="J22" s="20">
        <f t="shared" si="11"/>
        <v>598</v>
      </c>
      <c r="K22" s="20">
        <f t="shared" si="11"/>
        <v>401</v>
      </c>
      <c r="L22" s="20">
        <f t="shared" si="11"/>
        <v>219</v>
      </c>
      <c r="M22" s="20">
        <f t="shared" ref="M22:S22" si="12">+M16+M18+M20</f>
        <v>0</v>
      </c>
      <c r="N22" s="20">
        <f t="shared" si="12"/>
        <v>0</v>
      </c>
      <c r="O22" s="20">
        <f t="shared" si="12"/>
        <v>0</v>
      </c>
      <c r="P22" s="20">
        <f t="shared" si="12"/>
        <v>20</v>
      </c>
      <c r="Q22" s="20">
        <f t="shared" si="12"/>
        <v>0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3250</v>
      </c>
    </row>
    <row r="23" spans="1:36" s="47" customFormat="1" x14ac:dyDescent="0.25">
      <c r="A23" s="48" t="s">
        <v>26</v>
      </c>
      <c r="B23" s="19">
        <f>+B17+B19+B21</f>
        <v>860.21999999999991</v>
      </c>
      <c r="C23" s="19">
        <f t="shared" ref="C23:L23" si="14">+C17+C19+C21</f>
        <v>276.12</v>
      </c>
      <c r="D23" s="19">
        <f t="shared" si="14"/>
        <v>961.1099999999999</v>
      </c>
      <c r="E23" s="19">
        <f t="shared" si="14"/>
        <v>185.85</v>
      </c>
      <c r="F23" s="19">
        <f t="shared" si="14"/>
        <v>1359.36</v>
      </c>
      <c r="G23" s="19">
        <f t="shared" si="14"/>
        <v>1677.9599999999998</v>
      </c>
      <c r="H23" s="19">
        <f t="shared" si="14"/>
        <v>2516.9399999999996</v>
      </c>
      <c r="I23" s="19">
        <f t="shared" si="14"/>
        <v>2846.16</v>
      </c>
      <c r="J23" s="19">
        <f t="shared" si="14"/>
        <v>3175.3799999999997</v>
      </c>
      <c r="K23" s="19">
        <f t="shared" si="14"/>
        <v>2129.31</v>
      </c>
      <c r="L23" s="19">
        <f t="shared" si="14"/>
        <v>1162.8899999999999</v>
      </c>
      <c r="M23" s="19">
        <f t="shared" ref="M23:S23" si="15">+M17+M19+M21</f>
        <v>0</v>
      </c>
      <c r="N23" s="19">
        <f t="shared" si="15"/>
        <v>0</v>
      </c>
      <c r="O23" s="19">
        <f t="shared" si="15"/>
        <v>0</v>
      </c>
      <c r="P23" s="19">
        <f t="shared" si="15"/>
        <v>106.19999999999999</v>
      </c>
      <c r="Q23" s="19">
        <f t="shared" si="15"/>
        <v>0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17257.5</v>
      </c>
    </row>
    <row r="24" spans="1:36" x14ac:dyDescent="0.25">
      <c r="A24" s="13" t="s">
        <v>28</v>
      </c>
      <c r="B24" s="34"/>
      <c r="C24" s="34"/>
      <c r="D24" s="34"/>
      <c r="E24" s="34"/>
      <c r="F24" s="34">
        <v>6</v>
      </c>
      <c r="G24" s="34"/>
      <c r="H24" s="34"/>
      <c r="I24" s="34">
        <v>40</v>
      </c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46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33.599999999999994</v>
      </c>
      <c r="G25" s="22">
        <f t="shared" si="18"/>
        <v>0</v>
      </c>
      <c r="H25" s="22">
        <f t="shared" si="18"/>
        <v>0</v>
      </c>
      <c r="I25" s="22">
        <f t="shared" si="18"/>
        <v>224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257.60000000000002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6</v>
      </c>
      <c r="G30" s="21">
        <f t="shared" si="23"/>
        <v>0</v>
      </c>
      <c r="H30" s="21">
        <f t="shared" si="23"/>
        <v>0</v>
      </c>
      <c r="I30" s="21">
        <f t="shared" si="23"/>
        <v>40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46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33.599999999999994</v>
      </c>
      <c r="G31" s="19">
        <f t="shared" si="26"/>
        <v>0</v>
      </c>
      <c r="H31" s="19">
        <f t="shared" si="26"/>
        <v>0</v>
      </c>
      <c r="I31" s="19">
        <f t="shared" si="26"/>
        <v>224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257.60000000000002</v>
      </c>
    </row>
    <row r="32" spans="1:36" x14ac:dyDescent="0.25">
      <c r="A32" s="13" t="s">
        <v>34</v>
      </c>
      <c r="B32" s="36">
        <v>120</v>
      </c>
      <c r="C32" s="36"/>
      <c r="D32" s="36"/>
      <c r="E32" s="36"/>
      <c r="F32" s="36">
        <v>22</v>
      </c>
      <c r="G32" s="36"/>
      <c r="H32" s="36"/>
      <c r="I32" s="36"/>
      <c r="J32" s="36"/>
      <c r="K32" s="36"/>
      <c r="L32" s="36">
        <v>65.03</v>
      </c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207.03</v>
      </c>
    </row>
    <row r="33" spans="1:34" s="47" customFormat="1" x14ac:dyDescent="0.25">
      <c r="A33" s="46" t="s">
        <v>35</v>
      </c>
      <c r="B33" s="22">
        <f>B32*$B$8</f>
        <v>637.19999999999993</v>
      </c>
      <c r="C33" s="22">
        <f t="shared" ref="C33:L33" si="30">C32*$B$8</f>
        <v>0</v>
      </c>
      <c r="D33" s="22">
        <f t="shared" si="30"/>
        <v>0</v>
      </c>
      <c r="E33" s="22">
        <f t="shared" si="30"/>
        <v>0</v>
      </c>
      <c r="F33" s="22">
        <f t="shared" si="30"/>
        <v>116.82</v>
      </c>
      <c r="G33" s="22">
        <f t="shared" si="30"/>
        <v>0</v>
      </c>
      <c r="H33" s="22">
        <f t="shared" si="30"/>
        <v>0</v>
      </c>
      <c r="I33" s="22">
        <f t="shared" si="30"/>
        <v>0</v>
      </c>
      <c r="J33" s="22">
        <f t="shared" si="30"/>
        <v>0</v>
      </c>
      <c r="K33" s="22">
        <f t="shared" si="30"/>
        <v>0</v>
      </c>
      <c r="L33" s="22">
        <f t="shared" si="30"/>
        <v>345.30930000000001</v>
      </c>
      <c r="M33" s="22">
        <f t="shared" ref="M33:R33" si="31">M32*$B$8</f>
        <v>0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1099.3292999999999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120</v>
      </c>
      <c r="C38" s="20">
        <f t="shared" ref="C38:L38" si="39">+C32+C34+C36</f>
        <v>0</v>
      </c>
      <c r="D38" s="20">
        <f t="shared" si="39"/>
        <v>0</v>
      </c>
      <c r="E38" s="20">
        <f t="shared" si="39"/>
        <v>0</v>
      </c>
      <c r="F38" s="20">
        <f t="shared" si="39"/>
        <v>22</v>
      </c>
      <c r="G38" s="20">
        <f t="shared" si="39"/>
        <v>0</v>
      </c>
      <c r="H38" s="20">
        <f t="shared" si="39"/>
        <v>0</v>
      </c>
      <c r="I38" s="20">
        <f t="shared" si="39"/>
        <v>0</v>
      </c>
      <c r="J38" s="20">
        <f t="shared" si="39"/>
        <v>0</v>
      </c>
      <c r="K38" s="20">
        <f t="shared" si="39"/>
        <v>0</v>
      </c>
      <c r="L38" s="20">
        <f t="shared" si="39"/>
        <v>65.03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207.03</v>
      </c>
    </row>
    <row r="39" spans="1:34" s="47" customFormat="1" x14ac:dyDescent="0.25">
      <c r="A39" s="48" t="s">
        <v>42</v>
      </c>
      <c r="B39" s="19">
        <f>+B33+B35+B37</f>
        <v>637.19999999999993</v>
      </c>
      <c r="C39" s="19">
        <f t="shared" ref="C39:L39" si="42">+C33+C35+C37</f>
        <v>0</v>
      </c>
      <c r="D39" s="19">
        <f t="shared" si="42"/>
        <v>0</v>
      </c>
      <c r="E39" s="19">
        <f t="shared" si="42"/>
        <v>0</v>
      </c>
      <c r="F39" s="19">
        <f t="shared" si="42"/>
        <v>116.82</v>
      </c>
      <c r="G39" s="19">
        <f t="shared" si="42"/>
        <v>0</v>
      </c>
      <c r="H39" s="19">
        <f t="shared" si="42"/>
        <v>0</v>
      </c>
      <c r="I39" s="19">
        <f t="shared" si="42"/>
        <v>0</v>
      </c>
      <c r="J39" s="19">
        <f t="shared" si="42"/>
        <v>0</v>
      </c>
      <c r="K39" s="19">
        <f t="shared" si="42"/>
        <v>0</v>
      </c>
      <c r="L39" s="19">
        <f t="shared" si="42"/>
        <v>345.30930000000001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1099.3292999999999</v>
      </c>
    </row>
    <row r="40" spans="1:34" x14ac:dyDescent="0.25">
      <c r="A40" s="13" t="s">
        <v>43</v>
      </c>
      <c r="B40" s="36">
        <v>41.91</v>
      </c>
      <c r="C40" s="36"/>
      <c r="D40" s="36">
        <v>59.23</v>
      </c>
      <c r="E40" s="36"/>
      <c r="F40" s="36"/>
      <c r="G40" s="36">
        <v>91.78</v>
      </c>
      <c r="H40" s="36">
        <v>36.659999999999997</v>
      </c>
      <c r="I40" s="36">
        <v>19.77</v>
      </c>
      <c r="J40" s="36">
        <v>28.83</v>
      </c>
      <c r="K40" s="36">
        <v>118.13</v>
      </c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396.31</v>
      </c>
    </row>
    <row r="41" spans="1:34" s="47" customFormat="1" x14ac:dyDescent="0.25">
      <c r="A41" s="46" t="s">
        <v>44</v>
      </c>
      <c r="B41" s="22">
        <f>B40*$B$8</f>
        <v>222.54209999999998</v>
      </c>
      <c r="C41" s="22">
        <f t="shared" ref="C41:L41" si="45">C40*$B$8</f>
        <v>0</v>
      </c>
      <c r="D41" s="22">
        <f t="shared" si="45"/>
        <v>314.51129999999995</v>
      </c>
      <c r="E41" s="22">
        <f t="shared" si="45"/>
        <v>0</v>
      </c>
      <c r="F41" s="22">
        <f t="shared" si="45"/>
        <v>0</v>
      </c>
      <c r="G41" s="22">
        <f t="shared" si="45"/>
        <v>487.35179999999997</v>
      </c>
      <c r="H41" s="22">
        <f t="shared" si="45"/>
        <v>194.66459999999998</v>
      </c>
      <c r="I41" s="22">
        <f t="shared" si="45"/>
        <v>104.97869999999999</v>
      </c>
      <c r="J41" s="22">
        <f t="shared" si="45"/>
        <v>153.08729999999997</v>
      </c>
      <c r="K41" s="22">
        <f t="shared" si="45"/>
        <v>627.27029999999991</v>
      </c>
      <c r="L41" s="22">
        <f t="shared" si="45"/>
        <v>0</v>
      </c>
      <c r="M41" s="22">
        <f t="shared" ref="M41:R41" si="46">M40*$B$8</f>
        <v>0</v>
      </c>
      <c r="N41" s="22">
        <f t="shared" si="46"/>
        <v>0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2104.4060999999997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41.91</v>
      </c>
      <c r="C46" s="20">
        <f t="shared" ref="C46:L46" si="54">+C40+C42+C44</f>
        <v>0</v>
      </c>
      <c r="D46" s="20">
        <f t="shared" si="54"/>
        <v>59.23</v>
      </c>
      <c r="E46" s="20">
        <f t="shared" si="54"/>
        <v>0</v>
      </c>
      <c r="F46" s="20">
        <f t="shared" si="54"/>
        <v>0</v>
      </c>
      <c r="G46" s="20">
        <f t="shared" si="54"/>
        <v>91.78</v>
      </c>
      <c r="H46" s="20">
        <f t="shared" si="54"/>
        <v>36.659999999999997</v>
      </c>
      <c r="I46" s="20">
        <f t="shared" si="54"/>
        <v>19.77</v>
      </c>
      <c r="J46" s="20">
        <f t="shared" si="54"/>
        <v>28.83</v>
      </c>
      <c r="K46" s="20">
        <f t="shared" si="54"/>
        <v>118.13</v>
      </c>
      <c r="L46" s="20">
        <f t="shared" si="54"/>
        <v>0</v>
      </c>
      <c r="M46" s="20">
        <f t="shared" ref="M46:S46" si="55">+M40+M42+M44</f>
        <v>0</v>
      </c>
      <c r="N46" s="20">
        <f t="shared" si="55"/>
        <v>0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396.31</v>
      </c>
    </row>
    <row r="47" spans="1:34" s="47" customFormat="1" x14ac:dyDescent="0.25">
      <c r="A47" s="48" t="s">
        <v>48</v>
      </c>
      <c r="B47" s="19">
        <f>+B41+B43+B45</f>
        <v>222.54209999999998</v>
      </c>
      <c r="C47" s="19">
        <f t="shared" ref="C47:L47" si="57">+C41+C43+C45</f>
        <v>0</v>
      </c>
      <c r="D47" s="19">
        <f t="shared" si="57"/>
        <v>314.51129999999995</v>
      </c>
      <c r="E47" s="19">
        <f t="shared" si="57"/>
        <v>0</v>
      </c>
      <c r="F47" s="19">
        <f t="shared" si="57"/>
        <v>0</v>
      </c>
      <c r="G47" s="19">
        <f t="shared" si="57"/>
        <v>487.35179999999997</v>
      </c>
      <c r="H47" s="19">
        <f t="shared" si="57"/>
        <v>194.66459999999998</v>
      </c>
      <c r="I47" s="19">
        <f t="shared" si="57"/>
        <v>104.97869999999999</v>
      </c>
      <c r="J47" s="19">
        <f t="shared" si="57"/>
        <v>153.08729999999997</v>
      </c>
      <c r="K47" s="19">
        <f t="shared" si="57"/>
        <v>627.27029999999991</v>
      </c>
      <c r="L47" s="19">
        <f t="shared" si="57"/>
        <v>0</v>
      </c>
      <c r="M47" s="19">
        <f t="shared" ref="M47:S47" si="58">+M41+M43+M45</f>
        <v>0</v>
      </c>
      <c r="N47" s="19">
        <f t="shared" si="58"/>
        <v>0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2104.4060999999997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587.96</v>
      </c>
      <c r="C49" s="44">
        <v>292.42</v>
      </c>
      <c r="D49" s="44">
        <v>977.9</v>
      </c>
      <c r="E49" s="44">
        <v>797.41</v>
      </c>
      <c r="F49" s="44">
        <v>1482.48</v>
      </c>
      <c r="G49" s="44">
        <v>2139.75</v>
      </c>
      <c r="H49" s="44">
        <v>2250.63</v>
      </c>
      <c r="I49" s="44">
        <v>1694.36</v>
      </c>
      <c r="J49" s="44">
        <v>1946.9</v>
      </c>
      <c r="K49" s="44">
        <v>1914.99</v>
      </c>
      <c r="L49" s="44">
        <v>578.1</v>
      </c>
      <c r="M49" s="45">
        <v>793.72</v>
      </c>
      <c r="N49" s="45">
        <v>186.59</v>
      </c>
      <c r="O49" s="45">
        <v>2182.4899999999998</v>
      </c>
      <c r="P49" s="45">
        <v>557.41</v>
      </c>
      <c r="Q49" s="45">
        <v>1839.66</v>
      </c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20222.769999999997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197.62</v>
      </c>
      <c r="C53" s="44">
        <v>52.34</v>
      </c>
      <c r="D53" s="44">
        <v>2.8</v>
      </c>
      <c r="E53" s="44"/>
      <c r="F53" s="44"/>
      <c r="G53" s="44">
        <v>603.09</v>
      </c>
      <c r="H53" s="44">
        <v>94.83</v>
      </c>
      <c r="I53" s="44">
        <v>530.09</v>
      </c>
      <c r="J53" s="44">
        <v>252.45</v>
      </c>
      <c r="K53" s="44"/>
      <c r="L53" s="44"/>
      <c r="M53" s="45"/>
      <c r="N53" s="45"/>
      <c r="O53" s="45"/>
      <c r="P53" s="45">
        <v>37.85</v>
      </c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1771.07</v>
      </c>
    </row>
    <row r="54" spans="1:34" x14ac:dyDescent="0.25">
      <c r="A54" s="17" t="s">
        <v>114</v>
      </c>
      <c r="B54" s="44"/>
      <c r="C54" s="44"/>
      <c r="D54" s="44">
        <v>87.74</v>
      </c>
      <c r="E54" s="44">
        <v>2.0499999999999998</v>
      </c>
      <c r="F54" s="44">
        <v>10.84</v>
      </c>
      <c r="G54" s="44">
        <v>154.72</v>
      </c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255.35</v>
      </c>
    </row>
    <row r="55" spans="1:34" x14ac:dyDescent="0.25">
      <c r="A55" s="17" t="s">
        <v>52</v>
      </c>
      <c r="B55" s="44">
        <v>91.76</v>
      </c>
      <c r="C55" s="44"/>
      <c r="D55" s="44">
        <v>239.86</v>
      </c>
      <c r="E55" s="44"/>
      <c r="F55" s="44">
        <v>229.78</v>
      </c>
      <c r="G55" s="44">
        <v>12.43</v>
      </c>
      <c r="H55" s="44"/>
      <c r="I55" s="44">
        <v>452.53</v>
      </c>
      <c r="J55" s="44">
        <v>109.65</v>
      </c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1136.01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2690.8020999999999</v>
      </c>
      <c r="C64" s="53">
        <f t="shared" ref="C64:AG64" si="61">+C15+C23+C31+C39+C47+C48+C49+C50+C51+C52+C53+C54+C55+C56+C57+C58+C59+C60+C61+C62+C63</f>
        <v>620.88</v>
      </c>
      <c r="D64" s="53">
        <f t="shared" si="61"/>
        <v>2659.1212999999998</v>
      </c>
      <c r="E64" s="53">
        <f t="shared" si="61"/>
        <v>2249.31</v>
      </c>
      <c r="F64" s="53">
        <f t="shared" si="61"/>
        <v>3377.88</v>
      </c>
      <c r="G64" s="53">
        <f t="shared" si="61"/>
        <v>5121.3018000000002</v>
      </c>
      <c r="H64" s="53">
        <f t="shared" si="61"/>
        <v>5059.5645999999997</v>
      </c>
      <c r="I64" s="53">
        <f t="shared" si="61"/>
        <v>5852.1187</v>
      </c>
      <c r="J64" s="53">
        <f t="shared" si="61"/>
        <v>5637.4672999999993</v>
      </c>
      <c r="K64" s="53">
        <f t="shared" si="61"/>
        <v>4715.0702999999994</v>
      </c>
      <c r="L64" s="53">
        <f t="shared" si="61"/>
        <v>2135.2992999999997</v>
      </c>
      <c r="M64" s="53">
        <f t="shared" si="61"/>
        <v>941.22</v>
      </c>
      <c r="N64" s="53">
        <f t="shared" si="61"/>
        <v>218.59</v>
      </c>
      <c r="O64" s="53">
        <f t="shared" si="61"/>
        <v>2213.4899999999998</v>
      </c>
      <c r="P64" s="53">
        <f t="shared" si="61"/>
        <v>707.95999999999992</v>
      </c>
      <c r="Q64" s="53">
        <f t="shared" si="61"/>
        <v>2024.16</v>
      </c>
      <c r="R64" s="53">
        <f t="shared" si="61"/>
        <v>0</v>
      </c>
      <c r="S64" s="53">
        <f t="shared" si="61"/>
        <v>0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46224.23539999999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3 D</v>
      </c>
      <c r="D66" s="55" t="str">
        <f t="shared" ref="D66:AG66" si="62">D11</f>
        <v>CAJA 4 D</v>
      </c>
      <c r="E66" s="55" t="str">
        <f t="shared" si="62"/>
        <v>CAJA 5 D</v>
      </c>
      <c r="F66" s="55" t="str">
        <f t="shared" si="62"/>
        <v>CAJA 6 D</v>
      </c>
      <c r="G66" s="55" t="str">
        <f t="shared" si="62"/>
        <v>CAJA 1 N</v>
      </c>
      <c r="H66" s="55" t="str">
        <f t="shared" si="62"/>
        <v>CAJA 2 N</v>
      </c>
      <c r="I66" s="55" t="str">
        <f t="shared" si="62"/>
        <v>CAJA 3 N</v>
      </c>
      <c r="J66" s="55" t="str">
        <f t="shared" si="62"/>
        <v>CAJA 4 N</v>
      </c>
      <c r="K66" s="55" t="str">
        <f t="shared" si="62"/>
        <v>CAJA 5 N</v>
      </c>
      <c r="L66" s="55" t="str">
        <f t="shared" si="62"/>
        <v>CAJA 6 N</v>
      </c>
      <c r="M66" s="55" t="str">
        <f t="shared" si="62"/>
        <v>CAJA 7 N</v>
      </c>
      <c r="N66" s="55" t="str">
        <f t="shared" si="62"/>
        <v>CAJA 12 N</v>
      </c>
      <c r="O66" s="55" t="str">
        <f t="shared" si="62"/>
        <v>CAJA 8 N</v>
      </c>
      <c r="P66" s="55" t="str">
        <f t="shared" si="62"/>
        <v>CAJA 14 N</v>
      </c>
      <c r="Q66" s="55" t="str">
        <f t="shared" si="62"/>
        <v>CAJA 15 N</v>
      </c>
      <c r="R66" s="55">
        <f t="shared" si="62"/>
        <v>0</v>
      </c>
      <c r="S66" s="55">
        <f t="shared" si="62"/>
        <v>0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2684.18</v>
      </c>
      <c r="C67" s="57">
        <f t="shared" ref="C67:L67" si="63">C12</f>
        <v>608.34</v>
      </c>
      <c r="D67" s="57">
        <f t="shared" si="63"/>
        <v>2657.86</v>
      </c>
      <c r="E67" s="57">
        <f t="shared" si="63"/>
        <v>2254.7199999999998</v>
      </c>
      <c r="F67" s="57">
        <f t="shared" si="63"/>
        <v>3382.59</v>
      </c>
      <c r="G67" s="57">
        <f t="shared" si="63"/>
        <v>5122.2</v>
      </c>
      <c r="H67" s="57">
        <f t="shared" si="63"/>
        <v>5058.09</v>
      </c>
      <c r="I67" s="57">
        <f t="shared" si="63"/>
        <v>5843.07</v>
      </c>
      <c r="J67" s="57">
        <f t="shared" si="63"/>
        <v>5597.88</v>
      </c>
      <c r="K67" s="57">
        <f t="shared" si="63"/>
        <v>4709.13</v>
      </c>
      <c r="L67" s="57">
        <f t="shared" si="63"/>
        <v>2132.5700000000002</v>
      </c>
      <c r="M67" s="57">
        <f t="shared" ref="M67:AG67" si="64">M12</f>
        <v>942.1</v>
      </c>
      <c r="N67" s="57">
        <f t="shared" si="64"/>
        <v>218.17</v>
      </c>
      <c r="O67" s="57">
        <f t="shared" si="64"/>
        <v>2217.7600000000002</v>
      </c>
      <c r="P67" s="57">
        <f t="shared" si="64"/>
        <v>704.71</v>
      </c>
      <c r="Q67" s="57">
        <f t="shared" si="64"/>
        <v>2022.73</v>
      </c>
      <c r="R67" s="57">
        <f t="shared" si="64"/>
        <v>0</v>
      </c>
      <c r="S67" s="57">
        <f t="shared" si="64"/>
        <v>0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46156.1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2684.18</v>
      </c>
      <c r="C69" s="59">
        <f t="shared" ref="C69:L69" si="67">+C67+C68</f>
        <v>608.34</v>
      </c>
      <c r="D69" s="59">
        <f t="shared" si="67"/>
        <v>2657.86</v>
      </c>
      <c r="E69" s="59">
        <f t="shared" si="67"/>
        <v>2254.7199999999998</v>
      </c>
      <c r="F69" s="59">
        <f t="shared" si="67"/>
        <v>3382.59</v>
      </c>
      <c r="G69" s="59">
        <f t="shared" si="67"/>
        <v>5122.2</v>
      </c>
      <c r="H69" s="59">
        <f t="shared" si="67"/>
        <v>5058.09</v>
      </c>
      <c r="I69" s="59">
        <f t="shared" si="67"/>
        <v>5843.07</v>
      </c>
      <c r="J69" s="59">
        <f t="shared" si="67"/>
        <v>5597.88</v>
      </c>
      <c r="K69" s="59">
        <f t="shared" si="67"/>
        <v>4709.13</v>
      </c>
      <c r="L69" s="59">
        <f t="shared" si="67"/>
        <v>2132.5700000000002</v>
      </c>
      <c r="M69" s="59">
        <f t="shared" ref="M69:AG69" si="68">+M67+M68</f>
        <v>942.1</v>
      </c>
      <c r="N69" s="59">
        <f t="shared" si="68"/>
        <v>218.17</v>
      </c>
      <c r="O69" s="59">
        <f t="shared" si="68"/>
        <v>2217.7600000000002</v>
      </c>
      <c r="P69" s="59">
        <f t="shared" si="68"/>
        <v>704.71</v>
      </c>
      <c r="Q69" s="59">
        <f t="shared" si="68"/>
        <v>2022.73</v>
      </c>
      <c r="R69" s="59">
        <f t="shared" si="68"/>
        <v>0</v>
      </c>
      <c r="S69" s="59">
        <f t="shared" si="68"/>
        <v>0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46156.1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6.6221000000000458</v>
      </c>
      <c r="C70" s="57">
        <f t="shared" si="69"/>
        <v>12.539999999999964</v>
      </c>
      <c r="D70" s="57">
        <f t="shared" si="69"/>
        <v>1.2612999999996646</v>
      </c>
      <c r="E70" s="57">
        <f t="shared" si="69"/>
        <v>-5.4099999999998545</v>
      </c>
      <c r="F70" s="57">
        <f t="shared" si="69"/>
        <v>-4.7100000000000364</v>
      </c>
      <c r="G70" s="57">
        <f t="shared" si="69"/>
        <v>-0.89819999999963329</v>
      </c>
      <c r="H70" s="57">
        <f t="shared" si="69"/>
        <v>1.4745999999995547</v>
      </c>
      <c r="I70" s="57">
        <f t="shared" si="69"/>
        <v>9.0487000000002809</v>
      </c>
      <c r="J70" s="57">
        <f t="shared" si="69"/>
        <v>39.587299999999232</v>
      </c>
      <c r="K70" s="57">
        <f t="shared" si="69"/>
        <v>5.9402999999992971</v>
      </c>
      <c r="L70" s="57">
        <f t="shared" si="69"/>
        <v>2.7292999999995118</v>
      </c>
      <c r="M70" s="57">
        <f t="shared" ref="M70:AG70" si="70">+M64-M69</f>
        <v>-0.87999999999999545</v>
      </c>
      <c r="N70" s="57">
        <f t="shared" si="70"/>
        <v>0.42000000000001592</v>
      </c>
      <c r="O70" s="57">
        <f t="shared" si="70"/>
        <v>-4.2700000000004366</v>
      </c>
      <c r="P70" s="57">
        <f t="shared" si="70"/>
        <v>3.2499999999998863</v>
      </c>
      <c r="Q70" s="57">
        <f t="shared" si="70"/>
        <v>1.4300000000000637</v>
      </c>
      <c r="R70" s="57">
        <f t="shared" si="70"/>
        <v>0</v>
      </c>
      <c r="S70" s="57">
        <f t="shared" si="70"/>
        <v>0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68.13539999999756</v>
      </c>
    </row>
    <row r="71" spans="1:34" ht="101.25" customHeight="1" x14ac:dyDescent="0.25">
      <c r="A71" s="77" t="s">
        <v>96</v>
      </c>
      <c r="B71" s="14"/>
      <c r="C71" s="14" t="s">
        <v>129</v>
      </c>
      <c r="D71" s="14"/>
      <c r="E71" s="14" t="s">
        <v>130</v>
      </c>
      <c r="F71" s="14"/>
      <c r="G71" s="14"/>
      <c r="H71" s="14"/>
      <c r="I71" s="14" t="s">
        <v>132</v>
      </c>
      <c r="J71" s="14" t="s">
        <v>133</v>
      </c>
      <c r="K71" s="14" t="s">
        <v>134</v>
      </c>
      <c r="L71" s="14"/>
      <c r="M71" s="29"/>
      <c r="N71" s="29"/>
      <c r="O71" s="29" t="s">
        <v>137</v>
      </c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E72" s="15" t="s">
        <v>131</v>
      </c>
      <c r="K72" s="12" t="s">
        <v>135</v>
      </c>
      <c r="AH72" s="47"/>
    </row>
    <row r="73" spans="1:34" x14ac:dyDescent="0.25">
      <c r="K73" s="12" t="s">
        <v>136</v>
      </c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H49" sqref="AH4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44726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5.31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67</v>
      </c>
      <c r="F11" s="5" t="s">
        <v>69</v>
      </c>
      <c r="G11" s="5" t="s">
        <v>54</v>
      </c>
      <c r="H11" s="5" t="s">
        <v>56</v>
      </c>
      <c r="I11" s="5" t="s">
        <v>58</v>
      </c>
      <c r="J11" s="5" t="s">
        <v>60</v>
      </c>
      <c r="K11" s="5" t="s">
        <v>62</v>
      </c>
      <c r="L11" s="5" t="s">
        <v>68</v>
      </c>
      <c r="M11" s="5" t="s">
        <v>68</v>
      </c>
      <c r="N11" s="5" t="s">
        <v>70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1814.16</v>
      </c>
      <c r="C12" s="26">
        <v>828.92</v>
      </c>
      <c r="D12" s="26">
        <v>2051.9699999999998</v>
      </c>
      <c r="E12" s="26">
        <v>1171.82</v>
      </c>
      <c r="F12" s="26">
        <v>1016.26</v>
      </c>
      <c r="G12" s="26">
        <v>3076.46</v>
      </c>
      <c r="H12" s="26">
        <v>3081.4</v>
      </c>
      <c r="I12" s="26">
        <v>3562.38</v>
      </c>
      <c r="J12" s="26">
        <v>733.02</v>
      </c>
      <c r="K12" s="26">
        <v>2403.3000000000002</v>
      </c>
      <c r="L12" s="26">
        <v>1568.92</v>
      </c>
      <c r="M12" s="26">
        <v>471.05</v>
      </c>
      <c r="N12" s="26">
        <v>1882.64</v>
      </c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23662.3</v>
      </c>
      <c r="AI12" s="26">
        <v>23425.65</v>
      </c>
      <c r="AJ12" s="69">
        <f>+AI12-AH12</f>
        <v>-236.64999999999782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60</v>
      </c>
      <c r="C15" s="23">
        <v>0</v>
      </c>
      <c r="D15" s="23">
        <v>73</v>
      </c>
      <c r="E15" s="23">
        <v>31.5</v>
      </c>
      <c r="F15" s="23">
        <v>0</v>
      </c>
      <c r="G15" s="23">
        <v>170.5</v>
      </c>
      <c r="H15" s="23">
        <v>68.5</v>
      </c>
      <c r="I15" s="23">
        <v>171.5</v>
      </c>
      <c r="J15" s="23">
        <v>53.5</v>
      </c>
      <c r="K15" s="23">
        <v>250.5</v>
      </c>
      <c r="L15" s="23">
        <v>290</v>
      </c>
      <c r="M15" s="23">
        <v>17</v>
      </c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1186</v>
      </c>
    </row>
    <row r="16" spans="1:36" s="32" customFormat="1" x14ac:dyDescent="0.25">
      <c r="A16" s="30" t="s">
        <v>20</v>
      </c>
      <c r="B16" s="31">
        <v>140</v>
      </c>
      <c r="C16" s="31">
        <v>110</v>
      </c>
      <c r="D16" s="31">
        <v>163</v>
      </c>
      <c r="E16" s="31">
        <v>60</v>
      </c>
      <c r="F16" s="31">
        <v>91</v>
      </c>
      <c r="G16" s="31">
        <v>200</v>
      </c>
      <c r="H16" s="31">
        <v>275</v>
      </c>
      <c r="I16" s="31">
        <v>351</v>
      </c>
      <c r="J16" s="31">
        <v>19</v>
      </c>
      <c r="K16" s="31"/>
      <c r="L16" s="31">
        <v>83</v>
      </c>
      <c r="M16" s="31">
        <v>23</v>
      </c>
      <c r="N16" s="31">
        <v>101</v>
      </c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1616</v>
      </c>
      <c r="AJ16" s="70"/>
    </row>
    <row r="17" spans="1:36" s="47" customFormat="1" x14ac:dyDescent="0.25">
      <c r="A17" s="46" t="s">
        <v>27</v>
      </c>
      <c r="B17" s="22">
        <f>B16*$B$8</f>
        <v>743.4</v>
      </c>
      <c r="C17" s="22">
        <f>C16*$B$8</f>
        <v>584.09999999999991</v>
      </c>
      <c r="D17" s="22">
        <f t="shared" ref="D17:AG17" si="2">D16*$B$8</f>
        <v>865.53</v>
      </c>
      <c r="E17" s="22">
        <f t="shared" si="2"/>
        <v>318.59999999999997</v>
      </c>
      <c r="F17" s="22">
        <f t="shared" si="2"/>
        <v>483.21</v>
      </c>
      <c r="G17" s="22">
        <f t="shared" si="2"/>
        <v>1062</v>
      </c>
      <c r="H17" s="22">
        <f t="shared" si="2"/>
        <v>1460.25</v>
      </c>
      <c r="I17" s="22">
        <f t="shared" si="2"/>
        <v>1863.81</v>
      </c>
      <c r="J17" s="22">
        <f t="shared" si="2"/>
        <v>100.88999999999999</v>
      </c>
      <c r="K17" s="22">
        <f t="shared" si="2"/>
        <v>0</v>
      </c>
      <c r="L17" s="22">
        <f t="shared" si="2"/>
        <v>440.72999999999996</v>
      </c>
      <c r="M17" s="22">
        <f t="shared" si="2"/>
        <v>122.13</v>
      </c>
      <c r="N17" s="22">
        <f t="shared" si="2"/>
        <v>536.30999999999995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8580.9599999999991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140</v>
      </c>
      <c r="C22" s="20">
        <f t="shared" ref="C22:AG23" si="5">+C16+C18+C20</f>
        <v>110</v>
      </c>
      <c r="D22" s="20">
        <f t="shared" si="5"/>
        <v>163</v>
      </c>
      <c r="E22" s="20">
        <f t="shared" si="5"/>
        <v>60</v>
      </c>
      <c r="F22" s="20">
        <f t="shared" si="5"/>
        <v>91</v>
      </c>
      <c r="G22" s="20">
        <f t="shared" si="5"/>
        <v>200</v>
      </c>
      <c r="H22" s="20">
        <f t="shared" si="5"/>
        <v>275</v>
      </c>
      <c r="I22" s="20">
        <f t="shared" si="5"/>
        <v>351</v>
      </c>
      <c r="J22" s="20">
        <f t="shared" si="5"/>
        <v>19</v>
      </c>
      <c r="K22" s="20">
        <f t="shared" si="5"/>
        <v>0</v>
      </c>
      <c r="L22" s="20">
        <f t="shared" si="5"/>
        <v>83</v>
      </c>
      <c r="M22" s="20">
        <f t="shared" si="5"/>
        <v>23</v>
      </c>
      <c r="N22" s="20">
        <f t="shared" si="5"/>
        <v>101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1616</v>
      </c>
    </row>
    <row r="23" spans="1:36" s="47" customFormat="1" x14ac:dyDescent="0.25">
      <c r="A23" s="48" t="s">
        <v>26</v>
      </c>
      <c r="B23" s="19">
        <f>+B17+B19+B21</f>
        <v>743.4</v>
      </c>
      <c r="C23" s="19">
        <f t="shared" si="5"/>
        <v>584.09999999999991</v>
      </c>
      <c r="D23" s="19">
        <f t="shared" si="5"/>
        <v>865.53</v>
      </c>
      <c r="E23" s="19">
        <f t="shared" si="5"/>
        <v>318.59999999999997</v>
      </c>
      <c r="F23" s="19">
        <f t="shared" si="5"/>
        <v>483.21</v>
      </c>
      <c r="G23" s="19">
        <f t="shared" si="5"/>
        <v>1062</v>
      </c>
      <c r="H23" s="19">
        <f t="shared" si="5"/>
        <v>1460.25</v>
      </c>
      <c r="I23" s="19">
        <f t="shared" si="5"/>
        <v>1863.81</v>
      </c>
      <c r="J23" s="19">
        <f t="shared" si="5"/>
        <v>100.88999999999999</v>
      </c>
      <c r="K23" s="19">
        <f t="shared" si="5"/>
        <v>0</v>
      </c>
      <c r="L23" s="19">
        <f t="shared" si="5"/>
        <v>440.72999999999996</v>
      </c>
      <c r="M23" s="19">
        <f t="shared" si="5"/>
        <v>122.13</v>
      </c>
      <c r="N23" s="19">
        <f t="shared" si="5"/>
        <v>536.30999999999995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8580.9599999999991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>
        <v>13.36</v>
      </c>
      <c r="M40" s="36"/>
      <c r="N40" s="36">
        <v>24.61</v>
      </c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37.97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70.941599999999994</v>
      </c>
      <c r="M41" s="22">
        <f t="shared" si="16"/>
        <v>0</v>
      </c>
      <c r="N41" s="22">
        <f t="shared" si="16"/>
        <v>130.67909999999998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201.62069999999997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13.36</v>
      </c>
      <c r="M46" s="20">
        <f t="shared" si="19"/>
        <v>0</v>
      </c>
      <c r="N46" s="20">
        <f t="shared" si="19"/>
        <v>24.61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37.97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70.941599999999994</v>
      </c>
      <c r="M47" s="19">
        <f t="shared" si="19"/>
        <v>0</v>
      </c>
      <c r="N47" s="19">
        <f t="shared" si="19"/>
        <v>130.67909999999998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201.62069999999997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882.51</v>
      </c>
      <c r="C49" s="44">
        <v>228.62</v>
      </c>
      <c r="D49" s="44">
        <v>787.79</v>
      </c>
      <c r="E49" s="44">
        <v>823.68</v>
      </c>
      <c r="F49" s="44">
        <v>351.62</v>
      </c>
      <c r="G49" s="44">
        <v>990.76</v>
      </c>
      <c r="H49" s="44">
        <v>1281.3699999999999</v>
      </c>
      <c r="I49" s="44">
        <v>1091.04</v>
      </c>
      <c r="J49" s="44"/>
      <c r="K49" s="44">
        <v>2153.2199999999998</v>
      </c>
      <c r="L49" s="44">
        <v>478.37</v>
      </c>
      <c r="M49" s="45">
        <v>282.83</v>
      </c>
      <c r="N49" s="45">
        <v>749.51</v>
      </c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10101.32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>
        <v>294.99</v>
      </c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294.99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/>
      <c r="C52" s="44"/>
      <c r="D52" s="44"/>
      <c r="E52" s="44"/>
      <c r="F52" s="44"/>
      <c r="G52" s="44">
        <v>629.57000000000005</v>
      </c>
      <c r="H52" s="44"/>
      <c r="I52" s="44"/>
      <c r="J52" s="44">
        <v>352.08</v>
      </c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981.65000000000009</v>
      </c>
    </row>
    <row r="53" spans="1:34" x14ac:dyDescent="0.25">
      <c r="A53" s="17" t="s">
        <v>18</v>
      </c>
      <c r="B53" s="44">
        <v>74.89</v>
      </c>
      <c r="C53" s="44">
        <v>42.86</v>
      </c>
      <c r="D53" s="44">
        <v>172.44</v>
      </c>
      <c r="E53" s="44"/>
      <c r="F53" s="44">
        <v>120.36</v>
      </c>
      <c r="G53" s="44">
        <v>225.37</v>
      </c>
      <c r="H53" s="44">
        <v>193.01</v>
      </c>
      <c r="I53" s="44">
        <v>391.51</v>
      </c>
      <c r="J53" s="44">
        <v>227.29</v>
      </c>
      <c r="K53" s="44"/>
      <c r="L53" s="44"/>
      <c r="M53" s="45"/>
      <c r="N53" s="45">
        <v>465.42</v>
      </c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1913.15</v>
      </c>
    </row>
    <row r="54" spans="1:34" x14ac:dyDescent="0.25">
      <c r="A54" s="17" t="s">
        <v>114</v>
      </c>
      <c r="B54" s="44"/>
      <c r="C54" s="44"/>
      <c r="D54" s="44"/>
      <c r="E54" s="44"/>
      <c r="F54" s="44">
        <v>12.74</v>
      </c>
      <c r="G54" s="44"/>
      <c r="H54" s="44"/>
      <c r="I54" s="44" t="s">
        <v>128</v>
      </c>
      <c r="J54" s="44"/>
      <c r="K54" s="44"/>
      <c r="L54" s="44"/>
      <c r="M54" s="45">
        <v>1.85</v>
      </c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14.59</v>
      </c>
    </row>
    <row r="55" spans="1:34" x14ac:dyDescent="0.25">
      <c r="A55" s="17" t="s">
        <v>52</v>
      </c>
      <c r="B55" s="44">
        <v>53.7</v>
      </c>
      <c r="C55" s="44"/>
      <c r="D55" s="44">
        <v>50.59</v>
      </c>
      <c r="E55" s="44">
        <v>6.9</v>
      </c>
      <c r="F55" s="44">
        <v>65.010000000000005</v>
      </c>
      <c r="G55" s="44"/>
      <c r="H55" s="44">
        <v>79.069999999999993</v>
      </c>
      <c r="I55" s="44">
        <v>48.33</v>
      </c>
      <c r="J55" s="44"/>
      <c r="K55" s="44"/>
      <c r="L55" s="44"/>
      <c r="M55" s="45">
        <v>47.3</v>
      </c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350.90000000000003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>
        <v>106.12</v>
      </c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106.12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1814.5</v>
      </c>
      <c r="C64" s="53">
        <f t="shared" ref="C64:AG64" si="21">+C15+C23+C31+C39+C47+C48+C49+C50+C51+C52+C53+C54+C55+C56+C57+C58+C59+C60+C61+C62+C63</f>
        <v>855.57999999999993</v>
      </c>
      <c r="D64" s="53">
        <f t="shared" si="21"/>
        <v>2055.4699999999998</v>
      </c>
      <c r="E64" s="53">
        <f t="shared" si="21"/>
        <v>1180.68</v>
      </c>
      <c r="F64" s="53">
        <f t="shared" si="21"/>
        <v>1032.94</v>
      </c>
      <c r="G64" s="53">
        <f t="shared" si="21"/>
        <v>3078.2000000000003</v>
      </c>
      <c r="H64" s="53">
        <f t="shared" si="21"/>
        <v>3082.2000000000003</v>
      </c>
      <c r="I64" s="53" t="e">
        <f t="shared" si="21"/>
        <v>#VALUE!</v>
      </c>
      <c r="J64" s="53">
        <f t="shared" si="21"/>
        <v>733.76</v>
      </c>
      <c r="K64" s="53">
        <f t="shared" si="21"/>
        <v>2403.7199999999998</v>
      </c>
      <c r="L64" s="53">
        <f t="shared" si="21"/>
        <v>1575.0316</v>
      </c>
      <c r="M64" s="53">
        <f t="shared" si="21"/>
        <v>471.11</v>
      </c>
      <c r="N64" s="53">
        <f t="shared" si="21"/>
        <v>1881.9191000000001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 t="e">
        <f t="shared" si="20"/>
        <v>#VALUE!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8 D</v>
      </c>
      <c r="F66" s="55" t="str">
        <f t="shared" si="22"/>
        <v>CAJA 9 D</v>
      </c>
      <c r="G66" s="55" t="str">
        <f t="shared" si="22"/>
        <v>CAJA 1 N</v>
      </c>
      <c r="H66" s="55" t="str">
        <f t="shared" si="22"/>
        <v>CAJA 2 N</v>
      </c>
      <c r="I66" s="55" t="str">
        <f t="shared" si="22"/>
        <v>CAJA 3 N</v>
      </c>
      <c r="J66" s="55" t="str">
        <f t="shared" si="22"/>
        <v>CAJA 4 N</v>
      </c>
      <c r="K66" s="55" t="str">
        <f t="shared" si="22"/>
        <v>CAJA 5 N</v>
      </c>
      <c r="L66" s="55" t="str">
        <f t="shared" si="22"/>
        <v>CAJA 8 N</v>
      </c>
      <c r="M66" s="55" t="str">
        <f t="shared" si="22"/>
        <v>CAJA 8 N</v>
      </c>
      <c r="N66" s="55" t="str">
        <f t="shared" si="22"/>
        <v>CAJA 9 N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1814.16</v>
      </c>
      <c r="C67" s="57">
        <f t="shared" ref="C67:L67" si="23">C12</f>
        <v>828.92</v>
      </c>
      <c r="D67" s="57">
        <f t="shared" si="23"/>
        <v>2051.9699999999998</v>
      </c>
      <c r="E67" s="57">
        <f t="shared" si="23"/>
        <v>1171.82</v>
      </c>
      <c r="F67" s="57">
        <f t="shared" si="23"/>
        <v>1016.26</v>
      </c>
      <c r="G67" s="57">
        <f t="shared" si="23"/>
        <v>3076.46</v>
      </c>
      <c r="H67" s="57">
        <f t="shared" si="23"/>
        <v>3081.4</v>
      </c>
      <c r="I67" s="57">
        <f t="shared" si="23"/>
        <v>3562.38</v>
      </c>
      <c r="J67" s="57">
        <f t="shared" si="23"/>
        <v>733.02</v>
      </c>
      <c r="K67" s="57">
        <f t="shared" si="23"/>
        <v>2403.3000000000002</v>
      </c>
      <c r="L67" s="57">
        <f t="shared" si="23"/>
        <v>1568.92</v>
      </c>
      <c r="M67" s="57">
        <f t="shared" si="22"/>
        <v>471.05</v>
      </c>
      <c r="N67" s="57">
        <f t="shared" si="22"/>
        <v>1882.64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23662.3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1814.16</v>
      </c>
      <c r="C69" s="59">
        <f t="shared" ref="C69:AG69" si="25">+C67+C68</f>
        <v>828.92</v>
      </c>
      <c r="D69" s="59">
        <f t="shared" si="25"/>
        <v>2051.9699999999998</v>
      </c>
      <c r="E69" s="59">
        <f t="shared" si="25"/>
        <v>1171.82</v>
      </c>
      <c r="F69" s="59">
        <f t="shared" si="25"/>
        <v>1016.26</v>
      </c>
      <c r="G69" s="59">
        <f t="shared" si="25"/>
        <v>3076.46</v>
      </c>
      <c r="H69" s="59">
        <f t="shared" si="25"/>
        <v>3081.4</v>
      </c>
      <c r="I69" s="59">
        <f t="shared" si="25"/>
        <v>3562.38</v>
      </c>
      <c r="J69" s="59">
        <f t="shared" si="25"/>
        <v>733.02</v>
      </c>
      <c r="K69" s="59">
        <f t="shared" si="25"/>
        <v>2403.3000000000002</v>
      </c>
      <c r="L69" s="59">
        <f t="shared" si="25"/>
        <v>1568.92</v>
      </c>
      <c r="M69" s="59">
        <f t="shared" si="25"/>
        <v>471.05</v>
      </c>
      <c r="N69" s="59">
        <f t="shared" si="25"/>
        <v>1882.64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23662.3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0.33999999999991815</v>
      </c>
      <c r="C70" s="57">
        <f t="shared" si="26"/>
        <v>26.659999999999968</v>
      </c>
      <c r="D70" s="57">
        <f t="shared" si="26"/>
        <v>3.5</v>
      </c>
      <c r="E70" s="57">
        <f t="shared" si="26"/>
        <v>8.8600000000001273</v>
      </c>
      <c r="F70" s="57">
        <f t="shared" si="26"/>
        <v>16.680000000000064</v>
      </c>
      <c r="G70" s="57">
        <f t="shared" si="26"/>
        <v>1.7400000000002365</v>
      </c>
      <c r="H70" s="57">
        <f t="shared" si="26"/>
        <v>0.8000000000001819</v>
      </c>
      <c r="I70" s="57" t="e">
        <f t="shared" si="26"/>
        <v>#VALUE!</v>
      </c>
      <c r="J70" s="57">
        <f t="shared" si="26"/>
        <v>0.74000000000000909</v>
      </c>
      <c r="K70" s="57">
        <f t="shared" si="26"/>
        <v>0.41999999999961801</v>
      </c>
      <c r="L70" s="57">
        <f t="shared" si="26"/>
        <v>6.1115999999999531</v>
      </c>
      <c r="M70" s="57">
        <f t="shared" si="26"/>
        <v>6.0000000000002274E-2</v>
      </c>
      <c r="N70" s="57">
        <f t="shared" si="26"/>
        <v>-0.72090000000002874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 t="e">
        <f>SUM(B70:AG70)</f>
        <v>#VALUE!</v>
      </c>
    </row>
    <row r="71" spans="1:34" ht="112.5" customHeight="1" x14ac:dyDescent="0.25">
      <c r="A71" s="77" t="s">
        <v>96</v>
      </c>
      <c r="B71" s="14"/>
      <c r="C71" s="14" t="s">
        <v>125</v>
      </c>
      <c r="D71" s="14"/>
      <c r="E71" s="14"/>
      <c r="F71" s="14" t="s">
        <v>127</v>
      </c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C72" s="12" t="s">
        <v>126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I14" sqref="AI14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44729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5.31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 t="s">
        <v>58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2036.75</v>
      </c>
      <c r="C12" s="26">
        <v>3069.29</v>
      </c>
      <c r="D12" s="26">
        <v>1344.35</v>
      </c>
      <c r="E12" s="26">
        <v>1069.69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7520.08</v>
      </c>
      <c r="AI12" s="26">
        <v>7440.99</v>
      </c>
      <c r="AJ12" s="69">
        <f>+AI12-AH12</f>
        <v>-79.090000000000146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84.5</v>
      </c>
      <c r="C15" s="23">
        <v>63</v>
      </c>
      <c r="D15" s="23"/>
      <c r="E15" s="23">
        <v>102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249.5</v>
      </c>
    </row>
    <row r="16" spans="1:36" s="32" customFormat="1" x14ac:dyDescent="0.25">
      <c r="A16" s="30" t="s">
        <v>20</v>
      </c>
      <c r="B16" s="31">
        <v>115</v>
      </c>
      <c r="C16" s="31">
        <v>290</v>
      </c>
      <c r="D16" s="31">
        <v>179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584</v>
      </c>
      <c r="AJ16" s="70"/>
    </row>
    <row r="17" spans="1:36" s="47" customFormat="1" x14ac:dyDescent="0.25">
      <c r="A17" s="46" t="s">
        <v>27</v>
      </c>
      <c r="B17" s="22">
        <f>B16*$B$8</f>
        <v>610.65</v>
      </c>
      <c r="C17" s="22">
        <f>C16*$B$8</f>
        <v>1539.8999999999999</v>
      </c>
      <c r="D17" s="22">
        <f t="shared" ref="D17:AG17" si="2">D16*$B$8</f>
        <v>950.4899999999999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3101.0399999999995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115</v>
      </c>
      <c r="C22" s="20">
        <f t="shared" ref="C22:AG23" si="5">+C16+C18+C20</f>
        <v>290</v>
      </c>
      <c r="D22" s="20">
        <f t="shared" si="5"/>
        <v>179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584</v>
      </c>
    </row>
    <row r="23" spans="1:36" s="47" customFormat="1" x14ac:dyDescent="0.25">
      <c r="A23" s="48" t="s">
        <v>26</v>
      </c>
      <c r="B23" s="19">
        <f>+B17+B19+B21</f>
        <v>610.65</v>
      </c>
      <c r="C23" s="19">
        <f t="shared" si="5"/>
        <v>1539.8999999999999</v>
      </c>
      <c r="D23" s="19">
        <f t="shared" si="5"/>
        <v>950.4899999999999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3101.0399999999995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740.9</v>
      </c>
      <c r="C49" s="44">
        <v>1350.35</v>
      </c>
      <c r="D49" s="44">
        <v>434.27</v>
      </c>
      <c r="E49" s="44">
        <v>401.72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2927.24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140.75</v>
      </c>
      <c r="C53" s="44">
        <v>122.53</v>
      </c>
      <c r="D53" s="44">
        <v>29.25</v>
      </c>
      <c r="E53" s="44">
        <v>532.26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824.79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461.66</v>
      </c>
      <c r="C55" s="44"/>
      <c r="D55" s="44"/>
      <c r="E55" s="44">
        <v>34.659999999999997</v>
      </c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496.32000000000005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2038.46</v>
      </c>
      <c r="C64" s="53">
        <f t="shared" ref="C64:AG64" si="21">+C15+C23+C31+C39+C47+C48+C49+C50+C51+C52+C53+C54+C55+C56+C57+C58+C59+C60+C61+C62+C63</f>
        <v>3075.78</v>
      </c>
      <c r="D64" s="53">
        <f t="shared" si="21"/>
        <v>1414.0099999999998</v>
      </c>
      <c r="E64" s="53">
        <f t="shared" si="21"/>
        <v>1070.6400000000001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7598.89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N</v>
      </c>
      <c r="E66" s="55" t="str">
        <f t="shared" si="22"/>
        <v>CAJA 3 N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2036.75</v>
      </c>
      <c r="C67" s="57">
        <f t="shared" ref="C67:L67" si="23">C12</f>
        <v>3069.29</v>
      </c>
      <c r="D67" s="57">
        <f t="shared" si="23"/>
        <v>1344.35</v>
      </c>
      <c r="E67" s="57">
        <f t="shared" si="23"/>
        <v>1069.69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7520.08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2036.75</v>
      </c>
      <c r="C69" s="59">
        <f t="shared" ref="C69:AG69" si="25">+C67+C68</f>
        <v>3069.29</v>
      </c>
      <c r="D69" s="59">
        <f t="shared" si="25"/>
        <v>1344.35</v>
      </c>
      <c r="E69" s="59">
        <f t="shared" si="25"/>
        <v>1069.69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7520.08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1.7100000000000364</v>
      </c>
      <c r="C70" s="57">
        <f t="shared" si="26"/>
        <v>6.4900000000002365</v>
      </c>
      <c r="D70" s="57">
        <f t="shared" si="26"/>
        <v>69.659999999999854</v>
      </c>
      <c r="E70" s="57">
        <f t="shared" si="26"/>
        <v>0.95000000000004547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78.810000000000173</v>
      </c>
    </row>
    <row r="71" spans="1:34" ht="95.25" customHeight="1" x14ac:dyDescent="0.25">
      <c r="A71" s="77" t="s">
        <v>96</v>
      </c>
      <c r="B71" s="14"/>
      <c r="C71" s="14"/>
      <c r="D71" s="14" t="s">
        <v>123</v>
      </c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D72" s="12" t="s">
        <v>124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38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44726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5.31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1070.3</v>
      </c>
      <c r="C12" s="26">
        <v>3534.45</v>
      </c>
      <c r="D12" s="26">
        <v>464.74</v>
      </c>
      <c r="E12" s="26">
        <v>867.31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5936.7999999999993</v>
      </c>
      <c r="AI12" s="26">
        <v>5896.54</v>
      </c>
      <c r="AJ12" s="69">
        <f>+AI12-AH12</f>
        <v>-40.259999999999309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165.5</v>
      </c>
      <c r="C15" s="23">
        <v>627.5</v>
      </c>
      <c r="D15" s="23">
        <v>226.5</v>
      </c>
      <c r="E15" s="23">
        <v>233.5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1253</v>
      </c>
    </row>
    <row r="16" spans="1:36" s="32" customFormat="1" x14ac:dyDescent="0.25">
      <c r="A16" s="30" t="s">
        <v>20</v>
      </c>
      <c r="B16" s="31">
        <v>87</v>
      </c>
      <c r="C16" s="31">
        <v>168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255</v>
      </c>
      <c r="AJ16" s="70"/>
    </row>
    <row r="17" spans="1:36" s="47" customFormat="1" x14ac:dyDescent="0.25">
      <c r="A17" s="46" t="s">
        <v>27</v>
      </c>
      <c r="B17" s="22">
        <f>B16*$B$8</f>
        <v>461.96999999999997</v>
      </c>
      <c r="C17" s="22">
        <f>C16*$B$8</f>
        <v>892.07999999999993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1354.05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87</v>
      </c>
      <c r="C22" s="20">
        <f t="shared" ref="C22:AG23" si="5">+C16+C18+C20</f>
        <v>168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255</v>
      </c>
    </row>
    <row r="23" spans="1:36" s="47" customFormat="1" x14ac:dyDescent="0.25">
      <c r="A23" s="48" t="s">
        <v>26</v>
      </c>
      <c r="B23" s="19">
        <f>+B17+B19+B21</f>
        <v>461.96999999999997</v>
      </c>
      <c r="C23" s="19">
        <f t="shared" si="5"/>
        <v>892.07999999999993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1354.05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>
        <v>40</v>
      </c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40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212.39999999999998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212.39999999999998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40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40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212.39999999999998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212.39999999999998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433.14</v>
      </c>
      <c r="C49" s="44">
        <v>1475.65</v>
      </c>
      <c r="D49" s="44">
        <v>222.86</v>
      </c>
      <c r="E49" s="44">
        <v>526.63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2658.28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10.73</v>
      </c>
      <c r="C53" s="44">
        <v>222.55</v>
      </c>
      <c r="D53" s="44">
        <v>16.190000000000001</v>
      </c>
      <c r="E53" s="44">
        <v>79.47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328.94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110.3</v>
      </c>
      <c r="D55" s="44"/>
      <c r="E55" s="44">
        <v>25</v>
      </c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135.30000000000001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1071.3400000000001</v>
      </c>
      <c r="C64" s="53">
        <f t="shared" ref="C64:AG64" si="21">+C15+C23+C31+C39+C47+C48+C49+C50+C51+C52+C53+C54+C55+C56+C57+C58+C59+C60+C61+C62+C63</f>
        <v>3540.4800000000005</v>
      </c>
      <c r="D64" s="53">
        <f t="shared" si="21"/>
        <v>465.55</v>
      </c>
      <c r="E64" s="53">
        <f t="shared" si="21"/>
        <v>864.6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5941.9700000000012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1070.3</v>
      </c>
      <c r="C67" s="57">
        <f t="shared" ref="C67:L67" si="23">C12</f>
        <v>3534.45</v>
      </c>
      <c r="D67" s="57">
        <f t="shared" si="23"/>
        <v>464.74</v>
      </c>
      <c r="E67" s="57">
        <f t="shared" si="23"/>
        <v>867.31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5936.7999999999993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1070.3</v>
      </c>
      <c r="C69" s="59">
        <f t="shared" ref="C69:AG69" si="25">+C67+C68</f>
        <v>3534.45</v>
      </c>
      <c r="D69" s="59">
        <f t="shared" si="25"/>
        <v>464.74</v>
      </c>
      <c r="E69" s="59">
        <f t="shared" si="25"/>
        <v>867.31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5936.7999999999993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1.040000000000191</v>
      </c>
      <c r="C70" s="57">
        <f t="shared" si="26"/>
        <v>6.0300000000006548</v>
      </c>
      <c r="D70" s="57">
        <f t="shared" si="26"/>
        <v>0.81000000000000227</v>
      </c>
      <c r="E70" s="57">
        <f t="shared" si="26"/>
        <v>-2.7099999999999227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5.1700000000009254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54" sqref="C54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44726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5.31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349.46</v>
      </c>
      <c r="C12" s="26">
        <v>731.39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1080.8499999999999</v>
      </c>
      <c r="AI12" s="26">
        <v>1070.23</v>
      </c>
      <c r="AJ12" s="69">
        <f>+AI12-AH12</f>
        <v>-10.619999999999891</v>
      </c>
    </row>
    <row r="13" spans="1:36" ht="19.5" customHeight="1" x14ac:dyDescent="0.25">
      <c r="A13" s="25" t="s">
        <v>117</v>
      </c>
      <c r="B13" s="26">
        <v>12.69</v>
      </c>
      <c r="C13" s="26">
        <v>30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42.69</v>
      </c>
      <c r="AI13" s="26"/>
      <c r="AJ13" s="69">
        <f>+AI13-AH13</f>
        <v>-42.69</v>
      </c>
    </row>
    <row r="14" spans="1:36" ht="19.5" customHeight="1" x14ac:dyDescent="0.25">
      <c r="A14" s="25" t="s">
        <v>118</v>
      </c>
      <c r="B14" s="26">
        <v>6</v>
      </c>
      <c r="C14" s="26">
        <v>18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24</v>
      </c>
      <c r="AI14" s="26"/>
      <c r="AJ14" s="69">
        <f>+AI14-AH14</f>
        <v>-24</v>
      </c>
    </row>
    <row r="15" spans="1:36" x14ac:dyDescent="0.25">
      <c r="A15" s="13" t="s">
        <v>0</v>
      </c>
      <c r="B15" s="23">
        <v>14</v>
      </c>
      <c r="C15" s="23">
        <v>13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27</v>
      </c>
    </row>
    <row r="16" spans="1:36" s="32" customFormat="1" x14ac:dyDescent="0.25">
      <c r="A16" s="30" t="s">
        <v>20</v>
      </c>
      <c r="B16" s="31">
        <v>25</v>
      </c>
      <c r="C16" s="31">
        <v>50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75</v>
      </c>
      <c r="AJ16" s="70"/>
    </row>
    <row r="17" spans="1:36" s="47" customFormat="1" x14ac:dyDescent="0.25">
      <c r="A17" s="46" t="s">
        <v>27</v>
      </c>
      <c r="B17" s="22">
        <f>B16*$B$8</f>
        <v>132.75</v>
      </c>
      <c r="C17" s="22">
        <f>C16*$B$8</f>
        <v>265.5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398.25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25</v>
      </c>
      <c r="C22" s="20">
        <f t="shared" ref="C22:AG23" si="5">+C16+C18+C20</f>
        <v>50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75</v>
      </c>
    </row>
    <row r="23" spans="1:36" s="47" customFormat="1" x14ac:dyDescent="0.25">
      <c r="A23" s="48" t="s">
        <v>26</v>
      </c>
      <c r="B23" s="19">
        <f>+B17+B19+B21</f>
        <v>132.75</v>
      </c>
      <c r="C23" s="19">
        <f t="shared" si="5"/>
        <v>265.5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398.25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105.37</v>
      </c>
      <c r="C49" s="44">
        <v>377.84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483.21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116.23</v>
      </c>
      <c r="C53" s="44">
        <v>124.6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240.82999999999998</v>
      </c>
    </row>
    <row r="54" spans="1:34" x14ac:dyDescent="0.25">
      <c r="A54" s="17" t="s">
        <v>114</v>
      </c>
      <c r="B54" s="44">
        <v>1.84</v>
      </c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1.84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370.19</v>
      </c>
      <c r="C64" s="53">
        <f t="shared" ref="C64:AG64" si="21">+C15+C23+C31+C39+C47+C48+C49+C50+C51+C52+C53+C54+C55+C56+C57+C58+C59+C60+C61+C62+C63</f>
        <v>780.93999999999994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1151.1299999999999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349.46</v>
      </c>
      <c r="C67" s="57">
        <f t="shared" ref="C67:L67" si="23">C12</f>
        <v>731.39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1080.8499999999999</v>
      </c>
    </row>
    <row r="68" spans="1:34" s="47" customFormat="1" x14ac:dyDescent="0.25">
      <c r="A68" s="58" t="s">
        <v>93</v>
      </c>
      <c r="B68" s="59">
        <f t="shared" ref="B68:AG68" si="24">+B13+B14</f>
        <v>18.689999999999998</v>
      </c>
      <c r="C68" s="59">
        <f t="shared" si="24"/>
        <v>48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66.69</v>
      </c>
    </row>
    <row r="69" spans="1:34" s="47" customFormat="1" x14ac:dyDescent="0.25">
      <c r="A69" s="58" t="s">
        <v>94</v>
      </c>
      <c r="B69" s="59">
        <f>+B67+B68</f>
        <v>368.15</v>
      </c>
      <c r="C69" s="59">
        <f t="shared" ref="C69:AG69" si="25">+C67+C68</f>
        <v>779.39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1147.54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2.0400000000000205</v>
      </c>
      <c r="C70" s="57">
        <f t="shared" si="26"/>
        <v>1.5499999999999545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3.589999999999975</v>
      </c>
    </row>
    <row r="71" spans="1:34" ht="102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44726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5.31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243.69</v>
      </c>
      <c r="C12" s="26">
        <v>522.02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765.71</v>
      </c>
      <c r="AI12" s="26">
        <v>765.71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44.5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44.5</v>
      </c>
    </row>
    <row r="16" spans="1:36" s="32" customFormat="1" x14ac:dyDescent="0.25">
      <c r="A16" s="30" t="s">
        <v>20</v>
      </c>
      <c r="B16" s="31">
        <v>22</v>
      </c>
      <c r="C16" s="31">
        <v>61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83</v>
      </c>
      <c r="AJ16" s="70"/>
    </row>
    <row r="17" spans="1:36" s="47" customFormat="1" x14ac:dyDescent="0.25">
      <c r="A17" s="46" t="s">
        <v>27</v>
      </c>
      <c r="B17" s="22">
        <f>B16*$B$8</f>
        <v>116.82</v>
      </c>
      <c r="C17" s="22">
        <f>C16*$B$8</f>
        <v>323.90999999999997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440.72999999999996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22</v>
      </c>
      <c r="C22" s="20">
        <f t="shared" ref="C22:AG23" si="5">+C16+C18+C20</f>
        <v>61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83</v>
      </c>
    </row>
    <row r="23" spans="1:36" s="47" customFormat="1" x14ac:dyDescent="0.25">
      <c r="A23" s="48" t="s">
        <v>26</v>
      </c>
      <c r="B23" s="19">
        <f>+B17+B19+B21</f>
        <v>116.82</v>
      </c>
      <c r="C23" s="19">
        <f t="shared" si="5"/>
        <v>323.90999999999997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440.72999999999996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83.84</v>
      </c>
      <c r="C49" s="44">
        <v>197.67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281.51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245.16</v>
      </c>
      <c r="C64" s="53">
        <f t="shared" ref="C64:AG64" si="21">+C15+C23+C31+C39+C47+C48+C49+C50+C51+C52+C53+C54+C55+C56+C57+C58+C59+C60+C61+C62+C63</f>
        <v>521.57999999999993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766.7399999999999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243.69</v>
      </c>
      <c r="C67" s="57">
        <f t="shared" ref="C67:L67" si="23">C12</f>
        <v>522.02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765.71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243.69</v>
      </c>
      <c r="C69" s="59">
        <f t="shared" ref="C69:AG69" si="25">+C67+C68</f>
        <v>522.02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765.71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1.4699999999999989</v>
      </c>
      <c r="C70" s="57">
        <f t="shared" si="26"/>
        <v>-0.44000000000005457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1.0299999999999443</v>
      </c>
    </row>
    <row r="71" spans="1:34" ht="96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44726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5.31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1914.87</v>
      </c>
      <c r="C12" s="26">
        <v>3282.12</v>
      </c>
      <c r="D12" s="26">
        <v>2923.8</v>
      </c>
      <c r="E12" s="26">
        <v>3982.1</v>
      </c>
      <c r="F12" s="26">
        <v>3912.4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16015.289999999999</v>
      </c>
      <c r="AI12" s="26">
        <v>15868.39</v>
      </c>
      <c r="AJ12" s="69">
        <f>+AI12-AH12</f>
        <v>-146.89999999999964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312.5</v>
      </c>
      <c r="C15" s="23">
        <v>339</v>
      </c>
      <c r="D15" s="23">
        <v>89</v>
      </c>
      <c r="E15" s="23">
        <v>366.5</v>
      </c>
      <c r="F15" s="23">
        <v>550.5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1657.5</v>
      </c>
    </row>
    <row r="16" spans="1:36" s="32" customFormat="1" x14ac:dyDescent="0.25">
      <c r="A16" s="30" t="s">
        <v>20</v>
      </c>
      <c r="B16" s="31">
        <v>146</v>
      </c>
      <c r="C16" s="31">
        <v>226</v>
      </c>
      <c r="D16" s="31">
        <v>177</v>
      </c>
      <c r="E16" s="31">
        <v>280</v>
      </c>
      <c r="F16" s="31">
        <v>170</v>
      </c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999</v>
      </c>
      <c r="AJ16" s="70"/>
    </row>
    <row r="17" spans="1:36" s="47" customFormat="1" x14ac:dyDescent="0.25">
      <c r="A17" s="46" t="s">
        <v>27</v>
      </c>
      <c r="B17" s="22">
        <f>B16*$B$8</f>
        <v>775.26</v>
      </c>
      <c r="C17" s="22">
        <f>C16*$B$8</f>
        <v>1200.06</v>
      </c>
      <c r="D17" s="22">
        <f t="shared" ref="D17:AG17" si="2">D16*$B$8</f>
        <v>939.86999999999989</v>
      </c>
      <c r="E17" s="22">
        <f t="shared" si="2"/>
        <v>1486.8</v>
      </c>
      <c r="F17" s="22">
        <f t="shared" si="2"/>
        <v>902.69999999999993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5304.69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146</v>
      </c>
      <c r="C22" s="20">
        <f t="shared" ref="C22:AG23" si="5">+C16+C18+C20</f>
        <v>226</v>
      </c>
      <c r="D22" s="20">
        <f t="shared" si="5"/>
        <v>177</v>
      </c>
      <c r="E22" s="20">
        <f t="shared" si="5"/>
        <v>280</v>
      </c>
      <c r="F22" s="20">
        <f t="shared" si="5"/>
        <v>170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999</v>
      </c>
    </row>
    <row r="23" spans="1:36" s="47" customFormat="1" x14ac:dyDescent="0.25">
      <c r="A23" s="48" t="s">
        <v>26</v>
      </c>
      <c r="B23" s="19">
        <f>+B17+B19+B21</f>
        <v>775.26</v>
      </c>
      <c r="C23" s="19">
        <f t="shared" si="5"/>
        <v>1200.06</v>
      </c>
      <c r="D23" s="19">
        <f t="shared" si="5"/>
        <v>939.86999999999989</v>
      </c>
      <c r="E23" s="19">
        <f t="shared" si="5"/>
        <v>1486.8</v>
      </c>
      <c r="F23" s="19">
        <f t="shared" si="5"/>
        <v>902.69999999999993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5304.69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>
        <v>30</v>
      </c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30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159.29999999999998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159.29999999999998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30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30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159.29999999999998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159.29999999999998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624.89</v>
      </c>
      <c r="C49" s="44">
        <v>1414.91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2039.8000000000002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>
        <v>1677.96</v>
      </c>
      <c r="E52" s="44">
        <v>1746.82</v>
      </c>
      <c r="F52" s="44">
        <v>2310.35</v>
      </c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5735.1299999999992</v>
      </c>
    </row>
    <row r="53" spans="1:34" x14ac:dyDescent="0.25">
      <c r="A53" s="17" t="s">
        <v>18</v>
      </c>
      <c r="B53" s="44">
        <v>197.56</v>
      </c>
      <c r="C53" s="44">
        <v>302.55</v>
      </c>
      <c r="D53" s="44">
        <v>222.79</v>
      </c>
      <c r="E53" s="44">
        <v>350.31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1073.21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32.81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32.81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>
        <v>24.86</v>
      </c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24.86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1910.21</v>
      </c>
      <c r="C64" s="53">
        <f t="shared" ref="C64:AG64" si="21">+C15+C23+C31+C39+C47+C48+C49+C50+C51+C52+C53+C54+C55+C56+C57+C58+C59+C60+C61+C62+C63</f>
        <v>3289.3300000000004</v>
      </c>
      <c r="D64" s="53">
        <f t="shared" si="21"/>
        <v>2929.62</v>
      </c>
      <c r="E64" s="53">
        <f t="shared" si="21"/>
        <v>3975.29</v>
      </c>
      <c r="F64" s="53">
        <f t="shared" si="21"/>
        <v>3922.8499999999995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16027.3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D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1914.87</v>
      </c>
      <c r="C67" s="57">
        <f t="shared" ref="C67:L67" si="23">C12</f>
        <v>3282.12</v>
      </c>
      <c r="D67" s="57">
        <f t="shared" si="23"/>
        <v>2923.8</v>
      </c>
      <c r="E67" s="57">
        <f t="shared" si="23"/>
        <v>3982.1</v>
      </c>
      <c r="F67" s="57">
        <f t="shared" si="23"/>
        <v>3912.4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16015.289999999999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1914.87</v>
      </c>
      <c r="C69" s="59">
        <f t="shared" ref="C69:AG69" si="25">+C67+C68</f>
        <v>3282.12</v>
      </c>
      <c r="D69" s="59">
        <f t="shared" si="25"/>
        <v>2923.8</v>
      </c>
      <c r="E69" s="59">
        <f t="shared" si="25"/>
        <v>3982.1</v>
      </c>
      <c r="F69" s="59">
        <f t="shared" si="25"/>
        <v>3912.4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16015.289999999999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-4.6599999999998545</v>
      </c>
      <c r="C70" s="57">
        <f t="shared" si="26"/>
        <v>7.2100000000004911</v>
      </c>
      <c r="D70" s="57">
        <f t="shared" si="26"/>
        <v>5.819999999999709</v>
      </c>
      <c r="E70" s="57">
        <f t="shared" si="26"/>
        <v>-6.8099999999999454</v>
      </c>
      <c r="F70" s="57">
        <f t="shared" si="26"/>
        <v>10.449999999999363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12.009999999999764</v>
      </c>
    </row>
    <row r="71" spans="1:34" ht="94.5" customHeight="1" x14ac:dyDescent="0.25">
      <c r="A71" s="77" t="s">
        <v>96</v>
      </c>
      <c r="B71" s="14" t="s">
        <v>137</v>
      </c>
      <c r="C71" s="14"/>
      <c r="D71" s="14"/>
      <c r="E71" s="14" t="s">
        <v>138</v>
      </c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Boveda-05</cp:lastModifiedBy>
  <cp:lastPrinted>2019-08-19T12:56:25Z</cp:lastPrinted>
  <dcterms:created xsi:type="dcterms:W3CDTF">2013-07-24T18:56:16Z</dcterms:created>
  <dcterms:modified xsi:type="dcterms:W3CDTF">2022-06-15T17:48:42Z</dcterms:modified>
</cp:coreProperties>
</file>