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6855" windowHeight="1143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A47" i="40" s="1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AD39" i="40"/>
  <c r="V39" i="40"/>
  <c r="AE39" i="40"/>
  <c r="AA39" i="40"/>
  <c r="W39" i="40"/>
  <c r="AB47" i="40"/>
  <c r="T47" i="40"/>
  <c r="T64" i="40" s="1"/>
  <c r="U23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Z64" i="40"/>
  <c r="Z70" i="40" s="1"/>
  <c r="Q39" i="40"/>
  <c r="AE64" i="40"/>
  <c r="AE70" i="40" s="1"/>
  <c r="AF64" i="40"/>
  <c r="AF70" i="40" s="1"/>
  <c r="V64" i="40"/>
  <c r="V70" i="40" s="1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R64" i="40" s="1"/>
  <c r="R70" i="40" s="1"/>
  <c r="Q23" i="40"/>
  <c r="P23" i="40"/>
  <c r="O23" i="40"/>
  <c r="N23" i="40"/>
  <c r="M23" i="40"/>
  <c r="O64" i="40" l="1"/>
  <c r="O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J39" i="40" s="1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<sst xmlns="http://schemas.openxmlformats.org/spreadsheetml/2006/main" count="770" uniqueCount="149">
  <si>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</si>
  <si>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</si>
  <si>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</si>
  <si>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</si>
  <si>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</si>
  <si>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</si>
  <si>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</si>
  <si>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</si>
  <si>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</si>
  <si>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</si>
  <si>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</si>
  <si>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</si>
  <si>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</si>
  <si>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</si>
  <si>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</si>
  <si>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</si>
  <si>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</si>
  <si>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</si>
  <si>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</si>
  <si>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</si>
  <si>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</si>
  <si>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</si>
  <si>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</si>
  <si>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</si>
  <si>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</si>
  <si>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</si>
  <si>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</si>
  <si>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</si>
  <si>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</si>
  <si>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</si>
  <si>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</si>
  <si>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</si>
  <si>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</si>
  <si>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</si>
  <si>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</si>
  <si>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</si>
  <si>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</si>
  <si>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</si>
  <si>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</si>
  <si>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</si>
  <si>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</si>
  <si>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</si>
  <si>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</si>
  <si>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</si>
  <si>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</si>
  <si>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</si>
  <si>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</si>
  <si>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</si>
  <si>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</si>
  <si>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</si>
  <si>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</si>
  <si>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</si>
  <si>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</si>
  <si>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</si>
  <si>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</si>
  <si>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</si>
  <si>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</si>
  <si>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</si>
  <si>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</si>
  <si>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</si>
  <si>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</si>
  <si>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</si>
  <si>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</si>
  <si>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</si>
  <si>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</si>
  <si>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</si>
  <si>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</si>
  <si>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</si>
  <si>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</si>
  <si>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</si>
  <si>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</si>
  <si>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</si>
  <si>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</si>
  <si>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</si>
  <si>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</si>
  <si>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</si>
  <si>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</si>
  <si>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</si>
  <si>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</si>
  <si>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</si>
  <si>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</si>
  <si>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</si>
  <si>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</si>
  <si>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</si>
  <si>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</si>
  <si>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</si>
  <si>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</si>
  <si>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</si>
  <si>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</si>
  <si>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</si>
  <si>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</si>
  <si>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</si>
  <si>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</si>
  <si>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</si>
  <si>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</si>
  <si>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</si>
  <si>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</si>
  <si>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</si>
  <si>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</si>
  <si>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</si>
  <si>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</si>
  <si>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</si>
  <si>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</si>
  <si>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</si>
  <si>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</si>
  <si>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</si>
  <si>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</si>
  <si>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</si>
  <si>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</si>
  <si>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</si>
  <si>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</si>
  <si>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</si>
  <si>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</si>
  <si>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</si>
  <si>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</si>
  <si>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</si>
  <si>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</si>
  <si>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</si>
  <si>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</si>
  <si>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</si>
  <si>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</si>
  <si>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</si>
  <si>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</si>
  <si>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32.00</t>
  </si>
  <si>
    <t>R/F 33.50</t>
  </si>
  <si>
    <t>R/F62.50</t>
  </si>
  <si>
    <t>SOBRANTE 1$.</t>
  </si>
  <si>
    <t>R/FV 36.00</t>
  </si>
  <si>
    <t>3.400.00REBAJADO DE</t>
  </si>
  <si>
    <t>PUNTOPROVINCIAL PAGO</t>
  </si>
  <si>
    <t>DE CRISTOBAL .</t>
  </si>
  <si>
    <t>7.00 BS.</t>
  </si>
  <si>
    <t>R/F 2.00</t>
  </si>
  <si>
    <t>R/F 95.50.</t>
  </si>
  <si>
    <t>R/F 88.00</t>
  </si>
  <si>
    <t>FALTANTE COBRADO A</t>
  </si>
  <si>
    <t>PERSONAL DE VIGILANCIA</t>
  </si>
  <si>
    <t>MERCANCIA ROBADA.</t>
  </si>
  <si>
    <t>R/F 33.00</t>
  </si>
  <si>
    <t>R/F 126.00</t>
  </si>
  <si>
    <t>MAL REGISTRO 7$.</t>
  </si>
  <si>
    <t>SOBRA 1$.</t>
  </si>
  <si>
    <t>R/F 19.50</t>
  </si>
  <si>
    <t>FALTANTE ES SBOVRANTE DE CAJA05.</t>
  </si>
  <si>
    <t>SOBRANTEPERTENCE A CAJA04.</t>
  </si>
  <si>
    <t>R/F18.00</t>
  </si>
  <si>
    <t xml:space="preserve">FALTANTE SOBRA EN </t>
  </si>
  <si>
    <t>LA CJ1 TARDE.</t>
  </si>
  <si>
    <t>R/F 39.50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</si>
</sst>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70398.28</v>
      </c>
      <c r="C2" s="43">
        <f>MODELO!AH12</f>
        <v>32968.240000000005</v>
      </c>
      <c r="D2" s="43">
        <f>EXQUISITECES!AH12</f>
        <v>7237.0899999999992</v>
      </c>
      <c r="E2" s="43">
        <f>HOYADA!AH12</f>
        <v>10559.85</v>
      </c>
      <c r="F2" s="43">
        <f>FARMASTOP!AH12</f>
        <v>1847.17</v>
      </c>
      <c r="G2" s="43">
        <f>BOCAS!AH12</f>
        <v>7895.83</v>
      </c>
      <c r="H2" s="43">
        <f>LAGUNETICA!AH12</f>
        <v>14598.06</v>
      </c>
      <c r="I2" s="43">
        <f>SANANTONIO!AH12</f>
        <v>0</v>
      </c>
      <c r="J2" s="43">
        <f>SUM(B2:I2)</f>
        <v>145504.52000000002</v>
      </c>
    </row>
    <row r="3" spans="1:10" x14ac:dyDescent="0.25">
      <c r="A3" s="46" t="s">
        <v>0</v>
      </c>
      <c r="B3" s="43">
        <f>AUTOMERCADO!AH15</f>
        <v>1502.5</v>
      </c>
      <c r="C3" s="43">
        <f>MODELO!AH15</f>
        <v>1019.2</v>
      </c>
      <c r="D3" s="43">
        <f>EXQUISITECES!AH15</f>
        <v>172.5</v>
      </c>
      <c r="E3" s="43">
        <f>HOYADA!AH15</f>
        <v>990.7</v>
      </c>
      <c r="F3" s="43">
        <f>FARMASTOP!AH15</f>
        <v>91</v>
      </c>
      <c r="G3" s="43">
        <f>BOCAS!AH15</f>
        <v>198.5</v>
      </c>
      <c r="H3" s="43">
        <f>LAGUNETICA!AH15</f>
        <v>1308.5</v>
      </c>
      <c r="I3" s="43">
        <f>SANANTONIO!AH15</f>
        <v>0</v>
      </c>
      <c r="J3" s="43">
        <f t="shared" ref="J3:J52" si="0">SUM(B3:I3)</f>
        <v>5282.9</v>
      </c>
    </row>
    <row r="4" spans="1:10" x14ac:dyDescent="0.25">
      <c r="A4" s="73" t="s">
        <v>20</v>
      </c>
      <c r="B4" s="43">
        <f>AUTOMERCADO!AH16</f>
        <v>3060</v>
      </c>
      <c r="C4" s="43">
        <f>MODELO!AH16</f>
        <v>940</v>
      </c>
      <c r="D4" s="43">
        <f>EXQUISITECES!AH16</f>
        <v>371</v>
      </c>
      <c r="E4" s="43">
        <f>HOYADA!AH16</f>
        <v>425</v>
      </c>
      <c r="F4" s="43">
        <f>FARMASTOP!AH16</f>
        <v>60</v>
      </c>
      <c r="G4" s="43">
        <f>BOCAS!AH16</f>
        <v>21</v>
      </c>
      <c r="H4" s="43">
        <f>LAGUNETICA!AH16</f>
        <v>761</v>
      </c>
      <c r="I4" s="43">
        <f>SANANTONIO!AH16</f>
        <v>0</v>
      </c>
      <c r="J4" s="43">
        <f t="shared" si="0"/>
        <v>5638</v>
      </c>
    </row>
    <row r="5" spans="1:10" x14ac:dyDescent="0.25">
      <c r="A5" s="46" t="s">
        <v>27</v>
      </c>
      <c r="B5" s="43">
        <f>AUTOMERCADO!AH17</f>
        <v>16585.2</v>
      </c>
      <c r="C5" s="43">
        <f>MODELO!AH17</f>
        <v>5094.7999999999993</v>
      </c>
      <c r="D5" s="43">
        <f>EXQUISITECES!AH17</f>
        <v>2010.82</v>
      </c>
      <c r="E5" s="43">
        <f>HOYADA!AH17</f>
        <v>2303.5</v>
      </c>
      <c r="F5" s="43">
        <f>FARMASTOP!AH17</f>
        <v>325.2</v>
      </c>
      <c r="G5" s="43">
        <f>BOCAS!AH17</f>
        <v>113.82</v>
      </c>
      <c r="H5" s="43">
        <f>LAGUNETICA!AH17</f>
        <v>4124.62</v>
      </c>
      <c r="I5" s="43">
        <f>SANANTONIO!AH17</f>
        <v>0</v>
      </c>
      <c r="J5" s="43">
        <f t="shared" si="0"/>
        <v>30557.96</v>
      </c>
    </row>
    <row r="6" spans="1:10" x14ac:dyDescent="0.25">
      <c r="A6" s="73" t="s">
        <v>23</v>
      </c>
      <c r="B6" s="43">
        <f>AUTOMERCADO!AH18</f>
        <v>2781</v>
      </c>
      <c r="C6" s="43">
        <f>MODELO!AH18</f>
        <v>1446</v>
      </c>
      <c r="D6" s="43">
        <f>EXQUISITECES!AH18</f>
        <v>309</v>
      </c>
      <c r="E6" s="43">
        <f>HOYADA!AH18</f>
        <v>115</v>
      </c>
      <c r="F6" s="43">
        <f>FARMASTOP!AH18</f>
        <v>48</v>
      </c>
      <c r="G6" s="43">
        <f>BOCAS!AH18</f>
        <v>715</v>
      </c>
      <c r="H6" s="43">
        <f>LAGUNETICA!AH18</f>
        <v>232</v>
      </c>
      <c r="I6" s="43">
        <f>SANANTONIO!AH18</f>
        <v>0</v>
      </c>
      <c r="J6" s="43">
        <f t="shared" si="0"/>
        <v>5646</v>
      </c>
    </row>
    <row r="7" spans="1:10" x14ac:dyDescent="0.25">
      <c r="A7" s="46" t="s">
        <v>27</v>
      </c>
      <c r="B7" s="43">
        <f>AUTOMERCADO!AH19</f>
        <v>15212.07</v>
      </c>
      <c r="C7" s="43">
        <f>MODELO!AH19</f>
        <v>7909.62</v>
      </c>
      <c r="D7" s="43">
        <f>EXQUISITECES!AH19</f>
        <v>1690.23</v>
      </c>
      <c r="E7" s="43">
        <f>HOYADA!AH19</f>
        <v>629.04999999999995</v>
      </c>
      <c r="F7" s="43">
        <f>FARMASTOP!AH19</f>
        <v>262.56</v>
      </c>
      <c r="G7" s="43">
        <f>BOCAS!AH19</f>
        <v>3911.0499999999997</v>
      </c>
      <c r="H7" s="43">
        <f>LAGUNETICA!AH19</f>
        <v>1269.04</v>
      </c>
      <c r="I7" s="43">
        <f>SANANTONIO!AH19</f>
        <v>0</v>
      </c>
      <c r="J7" s="43">
        <f t="shared" si="0"/>
        <v>30883.62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5841</v>
      </c>
      <c r="C10" s="43">
        <f>MODELO!AH22</f>
        <v>2386</v>
      </c>
      <c r="D10" s="43">
        <f>EXQUISITECES!AH22</f>
        <v>680</v>
      </c>
      <c r="E10" s="43">
        <f>HOYADA!AH22</f>
        <v>540</v>
      </c>
      <c r="F10" s="43">
        <f>FARMASTOP!AH22</f>
        <v>108</v>
      </c>
      <c r="G10" s="43">
        <f>BOCAS!AH22</f>
        <v>736</v>
      </c>
      <c r="H10" s="43">
        <f>LAGUNETICA!AH22</f>
        <v>993</v>
      </c>
      <c r="I10" s="43">
        <f>SANANTONIO!AH22</f>
        <v>0</v>
      </c>
      <c r="J10" s="43">
        <f t="shared" si="0"/>
        <v>11284</v>
      </c>
    </row>
    <row r="11" spans="1:10" x14ac:dyDescent="0.25">
      <c r="A11" s="48" t="s">
        <v>26</v>
      </c>
      <c r="B11" s="43">
        <f>AUTOMERCADO!AH23</f>
        <v>31797.27</v>
      </c>
      <c r="C11" s="43">
        <f>MODELO!AH23</f>
        <v>13004.42</v>
      </c>
      <c r="D11" s="43">
        <f>EXQUISITECES!AH23</f>
        <v>3701.0499999999997</v>
      </c>
      <c r="E11" s="43">
        <f>HOYADA!AH23</f>
        <v>2932.55</v>
      </c>
      <c r="F11" s="43">
        <f>FARMASTOP!AH23</f>
        <v>587.76</v>
      </c>
      <c r="G11" s="43">
        <f>BOCAS!AH23</f>
        <v>4024.87</v>
      </c>
      <c r="H11" s="43">
        <f>LAGUNETICA!AH23</f>
        <v>5393.66</v>
      </c>
      <c r="I11" s="43">
        <f>SANANTONIO!AH23</f>
        <v>0</v>
      </c>
      <c r="J11" s="43">
        <f t="shared" si="0"/>
        <v>61441.580000000016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70</v>
      </c>
      <c r="H12" s="43">
        <f>LAGUNETICA!AH24</f>
        <v>0</v>
      </c>
      <c r="I12" s="43">
        <f>SANANTONIO!AH24</f>
        <v>0</v>
      </c>
      <c r="J12" s="43">
        <f t="shared" si="0"/>
        <v>70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400.4</v>
      </c>
      <c r="H13" s="43">
        <f>LAGUNETICA!AH25</f>
        <v>0</v>
      </c>
      <c r="I13" s="43">
        <f>SANANTONIO!AH25</f>
        <v>0</v>
      </c>
      <c r="J13" s="43">
        <f t="shared" si="0"/>
        <v>400.4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70</v>
      </c>
      <c r="H18" s="43">
        <f>LAGUNETICA!AH30</f>
        <v>0</v>
      </c>
      <c r="I18" s="43">
        <f>SANANTONIO!AH30</f>
        <v>0</v>
      </c>
      <c r="J18" s="43">
        <f t="shared" si="0"/>
        <v>70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400.4</v>
      </c>
      <c r="H19" s="43">
        <f>LAGUNETICA!AH31</f>
        <v>0</v>
      </c>
      <c r="I19" s="43">
        <f>SANANTONIO!AH31</f>
        <v>0</v>
      </c>
      <c r="J19" s="43">
        <f t="shared" si="0"/>
        <v>400.4</v>
      </c>
    </row>
    <row r="20" spans="1:10" x14ac:dyDescent="0.25">
      <c r="A20" s="46" t="s">
        <v>34</v>
      </c>
      <c r="B20" s="43">
        <f>AUTOMERCADO!AH32</f>
        <v>899.15000000000009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899.15000000000009</v>
      </c>
    </row>
    <row r="21" spans="1:10" x14ac:dyDescent="0.25">
      <c r="A21" s="46" t="s">
        <v>35</v>
      </c>
      <c r="B21" s="43">
        <f>AUTOMERCADO!AH33</f>
        <v>4873.393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4873.393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899.15000000000009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899.15000000000009</v>
      </c>
    </row>
    <row r="27" spans="1:10" x14ac:dyDescent="0.25">
      <c r="A27" s="48" t="s">
        <v>42</v>
      </c>
      <c r="B27" s="43">
        <f>AUTOMERCADO!AH39</f>
        <v>4873.393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4873.393</v>
      </c>
    </row>
    <row r="28" spans="1:10" x14ac:dyDescent="0.25">
      <c r="A28" s="46" t="s">
        <v>43</v>
      </c>
      <c r="B28" s="43">
        <f>AUTOMERCADO!AH40</f>
        <v>104.66999999999999</v>
      </c>
      <c r="C28" s="43">
        <f>MODELO!AH40</f>
        <v>0</v>
      </c>
      <c r="D28" s="43">
        <f>EXQUISITECES!AH40</f>
        <v>0</v>
      </c>
      <c r="E28" s="43">
        <f>HOYADA!AH40</f>
        <v>46.49</v>
      </c>
      <c r="F28" s="43">
        <f>FARMASTOP!AH40</f>
        <v>0</v>
      </c>
      <c r="G28" s="43">
        <f>BOCAS!AH40</f>
        <v>21.69</v>
      </c>
      <c r="H28" s="43">
        <f>LAGUNETICA!AH40</f>
        <v>0</v>
      </c>
      <c r="I28" s="43">
        <f>SANANTONIO!AH40</f>
        <v>0</v>
      </c>
      <c r="J28" s="43">
        <f t="shared" si="0"/>
        <v>172.85</v>
      </c>
    </row>
    <row r="29" spans="1:10" x14ac:dyDescent="0.25">
      <c r="A29" s="46" t="s">
        <v>44</v>
      </c>
      <c r="B29" s="43">
        <f>AUTOMERCADO!AH41</f>
        <v>567.31140000000005</v>
      </c>
      <c r="C29" s="43">
        <f>MODELO!AH41</f>
        <v>0</v>
      </c>
      <c r="D29" s="43">
        <f>EXQUISITECES!AH41</f>
        <v>0</v>
      </c>
      <c r="E29" s="43">
        <f>HOYADA!AH41</f>
        <v>251.97580000000002</v>
      </c>
      <c r="F29" s="43">
        <f>FARMASTOP!AH41</f>
        <v>0</v>
      </c>
      <c r="G29" s="43">
        <f>BOCAS!AH41</f>
        <v>117.55980000000001</v>
      </c>
      <c r="H29" s="43">
        <f>LAGUNETICA!AH41</f>
        <v>0</v>
      </c>
      <c r="I29" s="43">
        <f>SANANTONIO!AH41</f>
        <v>0</v>
      </c>
      <c r="J29" s="43">
        <f t="shared" si="0"/>
        <v>936.84700000000009</v>
      </c>
    </row>
    <row r="30" spans="1:10" x14ac:dyDescent="0.25">
      <c r="A30" s="46" t="s">
        <v>45</v>
      </c>
      <c r="B30" s="43">
        <f>AUTOMERCADO!AH42</f>
        <v>336.08</v>
      </c>
      <c r="C30" s="43">
        <f>MODELO!AH42</f>
        <v>41.43</v>
      </c>
      <c r="D30" s="43">
        <f>EXQUISITECES!AH42</f>
        <v>0</v>
      </c>
      <c r="E30" s="43">
        <f>HOYADA!AH42</f>
        <v>0</v>
      </c>
      <c r="F30" s="43">
        <f>FARMASTOP!AH42</f>
        <v>8.4600000000000009</v>
      </c>
      <c r="G30" s="43">
        <f>BOCAS!AH42</f>
        <v>10.17</v>
      </c>
      <c r="H30" s="43">
        <f>LAGUNETICA!AH42</f>
        <v>0</v>
      </c>
      <c r="I30" s="43">
        <f>SANANTONIO!AH42</f>
        <v>0</v>
      </c>
      <c r="J30" s="43">
        <f t="shared" si="0"/>
        <v>396.14</v>
      </c>
    </row>
    <row r="31" spans="1:10" x14ac:dyDescent="0.25">
      <c r="A31" s="46" t="s">
        <v>44</v>
      </c>
      <c r="B31" s="43">
        <f>AUTOMERCADO!AH43</f>
        <v>1838.3575999999998</v>
      </c>
      <c r="C31" s="43">
        <f>MODELO!AH43</f>
        <v>226.62209999999999</v>
      </c>
      <c r="D31" s="43">
        <f>EXQUISITECES!AH43</f>
        <v>0</v>
      </c>
      <c r="E31" s="43">
        <f>HOYADA!AH43</f>
        <v>0</v>
      </c>
      <c r="F31" s="43">
        <f>FARMASTOP!AH43</f>
        <v>46.276200000000003</v>
      </c>
      <c r="G31" s="43">
        <f>BOCAS!AH43</f>
        <v>55.629899999999999</v>
      </c>
      <c r="H31" s="43">
        <f>LAGUNETICA!AH43</f>
        <v>0</v>
      </c>
      <c r="I31" s="43">
        <f>SANANTONIO!AH43</f>
        <v>0</v>
      </c>
      <c r="J31" s="43">
        <f t="shared" si="0"/>
        <v>2166.8857999999996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440.75</v>
      </c>
      <c r="C34" s="43">
        <f>MODELO!AH46</f>
        <v>41.43</v>
      </c>
      <c r="D34" s="43">
        <f>EXQUISITECES!AH46</f>
        <v>0</v>
      </c>
      <c r="E34" s="43">
        <f>HOYADA!AH46</f>
        <v>46.49</v>
      </c>
      <c r="F34" s="43">
        <f>FARMASTOP!AH46</f>
        <v>8.4600000000000009</v>
      </c>
      <c r="G34" s="43">
        <f>BOCAS!AH46</f>
        <v>31.86</v>
      </c>
      <c r="H34" s="43">
        <f>LAGUNETICA!AH46</f>
        <v>0</v>
      </c>
      <c r="I34" s="43">
        <f>SANANTONIO!AH46</f>
        <v>0</v>
      </c>
      <c r="J34" s="43">
        <f t="shared" si="0"/>
        <v>568.99</v>
      </c>
    </row>
    <row r="35" spans="1:10" x14ac:dyDescent="0.25">
      <c r="A35" s="48" t="s">
        <v>48</v>
      </c>
      <c r="B35" s="43">
        <f>AUTOMERCADO!AH47</f>
        <v>2405.6689999999999</v>
      </c>
      <c r="C35" s="43">
        <f>MODELO!AH47</f>
        <v>226.62209999999999</v>
      </c>
      <c r="D35" s="43">
        <f>EXQUISITECES!AH47</f>
        <v>0</v>
      </c>
      <c r="E35" s="43">
        <f>HOYADA!AH47</f>
        <v>251.97580000000002</v>
      </c>
      <c r="F35" s="43">
        <f>FARMASTOP!AH47</f>
        <v>46.276200000000003</v>
      </c>
      <c r="G35" s="43">
        <f>BOCAS!AH47</f>
        <v>173.18970000000002</v>
      </c>
      <c r="H35" s="43">
        <f>LAGUNETICA!AH47</f>
        <v>0</v>
      </c>
      <c r="I35" s="43">
        <f>SANANTONIO!AH47</f>
        <v>0</v>
      </c>
      <c r="J35" s="43">
        <f t="shared" si="0"/>
        <v>3103.7327999999998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26272.38</v>
      </c>
      <c r="C37" s="43">
        <f>MODELO!AH49</f>
        <v>12524.01</v>
      </c>
      <c r="D37" s="43">
        <f>EXQUISITECES!AH49</f>
        <v>2775.67</v>
      </c>
      <c r="E37" s="43">
        <f>HOYADA!AH49</f>
        <v>4720.17</v>
      </c>
      <c r="F37" s="43">
        <f>FARMASTOP!AH49</f>
        <v>944.8</v>
      </c>
      <c r="G37" s="43">
        <f>BOCAS!AH49</f>
        <v>3087.4800000000005</v>
      </c>
      <c r="H37" s="43">
        <f>LAGUNETICA!AH49</f>
        <v>3673.19</v>
      </c>
      <c r="I37" s="43">
        <f>SANANTONIO!AH49</f>
        <v>0</v>
      </c>
      <c r="J37" s="43">
        <f t="shared" si="0"/>
        <v>53997.700000000004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2433.58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2884.44</v>
      </c>
      <c r="I40" s="43">
        <f>SANANTONIO!AH52</f>
        <v>0</v>
      </c>
      <c r="J40" s="43">
        <f t="shared" si="0"/>
        <v>5318.02</v>
      </c>
    </row>
    <row r="41" spans="1:10" x14ac:dyDescent="0.25">
      <c r="A41" s="74" t="s">
        <v>18</v>
      </c>
      <c r="B41" s="43">
        <f>AUTOMERCADO!AH53</f>
        <v>2311.5100000000002</v>
      </c>
      <c r="C41" s="43">
        <f>MODELO!AH53</f>
        <v>2563.17</v>
      </c>
      <c r="D41" s="43">
        <f>EXQUISITECES!AH53</f>
        <v>775.36</v>
      </c>
      <c r="E41" s="43">
        <f>HOYADA!AH53</f>
        <v>1549.03</v>
      </c>
      <c r="F41" s="43">
        <f>FARMASTOP!AH53</f>
        <v>211.02</v>
      </c>
      <c r="G41" s="43">
        <f>BOCAS!AH53</f>
        <v>0</v>
      </c>
      <c r="H41" s="43">
        <f>LAGUNETICA!AH53</f>
        <v>1354.7100000000003</v>
      </c>
      <c r="I41" s="43">
        <f>SANANTONIO!AH53</f>
        <v>0</v>
      </c>
      <c r="J41" s="43">
        <f t="shared" si="0"/>
        <v>8764.8000000000011</v>
      </c>
    </row>
    <row r="42" spans="1:10" x14ac:dyDescent="0.25">
      <c r="A42" s="74" t="s">
        <v>114</v>
      </c>
      <c r="B42" s="43">
        <f>AUTOMERCADO!AH54</f>
        <v>118.71</v>
      </c>
      <c r="C42" s="43">
        <f>MODELO!AH54</f>
        <v>69.13</v>
      </c>
      <c r="D42" s="43">
        <f>EXQUISITECES!AH54</f>
        <v>0</v>
      </c>
      <c r="E42" s="43">
        <f>HOYADA!AH54</f>
        <v>0</v>
      </c>
      <c r="F42" s="43">
        <f>FARMASTOP!AH54</f>
        <v>36.22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224.05999999999997</v>
      </c>
    </row>
    <row r="43" spans="1:10" x14ac:dyDescent="0.25">
      <c r="A43" s="74" t="s">
        <v>52</v>
      </c>
      <c r="B43" s="43">
        <f>AUTOMERCADO!AH55</f>
        <v>1469.1999999999998</v>
      </c>
      <c r="C43" s="43">
        <f>MODELO!AH55</f>
        <v>1170.06</v>
      </c>
      <c r="D43" s="43">
        <f>EXQUISITECES!AH55</f>
        <v>6.52</v>
      </c>
      <c r="E43" s="43">
        <f>HOYADA!AH55</f>
        <v>66.88</v>
      </c>
      <c r="F43" s="43">
        <f>FARMASTOP!AH55</f>
        <v>3.41</v>
      </c>
      <c r="G43" s="43">
        <f>BOCAS!AH55</f>
        <v>0</v>
      </c>
      <c r="H43" s="43">
        <f>LAGUNETICA!AH55</f>
        <v>42.9</v>
      </c>
      <c r="I43" s="43">
        <f>SANANTONIO!AH55</f>
        <v>0</v>
      </c>
      <c r="J43" s="43">
        <f t="shared" si="0"/>
        <v>2758.97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70750.631999999983</v>
      </c>
      <c r="C52" s="75">
        <f>MODELO!AH64</f>
        <v>33062.1921</v>
      </c>
      <c r="D52" s="75">
        <f>EXQUISITECES!AH64</f>
        <v>7431.1</v>
      </c>
      <c r="E52" s="75">
        <f>HOYADA!AH64</f>
        <v>10511.3058</v>
      </c>
      <c r="F52" s="75">
        <f>FARMASTOP!AH64</f>
        <v>1920.4861999999998</v>
      </c>
      <c r="G52" s="75">
        <f>BOCAS!AH64</f>
        <v>7884.439699999999</v>
      </c>
      <c r="H52" s="75">
        <f>LAGUNETICA!AH64</f>
        <v>14657.4</v>
      </c>
      <c r="I52" s="75">
        <f>SANANTONIO!AH64</f>
        <v>0</v>
      </c>
      <c r="J52" s="75">
        <f t="shared" si="0"/>
        <v>146217.55579999997</v>
      </c>
    </row>
    <row r="53" spans="1:10" x14ac:dyDescent="0.25">
      <c r="A53" s="56" t="s">
        <v>3</v>
      </c>
      <c r="B53" s="43">
        <f>B2</f>
        <v>70398.28</v>
      </c>
      <c r="C53" s="43">
        <f t="shared" ref="C53:I53" si="1">C2</f>
        <v>32968.240000000005</v>
      </c>
      <c r="D53" s="43">
        <f t="shared" si="1"/>
        <v>7237.0899999999992</v>
      </c>
      <c r="E53" s="43">
        <f t="shared" si="1"/>
        <v>10559.85</v>
      </c>
      <c r="F53" s="43">
        <f t="shared" si="1"/>
        <v>1847.17</v>
      </c>
      <c r="G53" s="43">
        <f t="shared" si="1"/>
        <v>7895.83</v>
      </c>
      <c r="H53" s="43">
        <f t="shared" si="1"/>
        <v>14598.06</v>
      </c>
      <c r="I53" s="43">
        <f t="shared" si="1"/>
        <v>0</v>
      </c>
      <c r="J53" s="43">
        <f>J2</f>
        <v>145504.52000000002</v>
      </c>
    </row>
    <row r="54" spans="1:10" x14ac:dyDescent="0.25">
      <c r="A54" s="58" t="s">
        <v>95</v>
      </c>
      <c r="B54" s="43">
        <f>+B52-B53</f>
        <v>352.3519999999844</v>
      </c>
      <c r="C54" s="43">
        <f t="shared" ref="C54:I54" si="2">+C52-C53</f>
        <v>93.952099999994971</v>
      </c>
      <c r="D54" s="43">
        <f t="shared" si="2"/>
        <v>194.01000000000113</v>
      </c>
      <c r="E54" s="43">
        <f t="shared" si="2"/>
        <v>-48.544200000000274</v>
      </c>
      <c r="F54" s="43">
        <f t="shared" si="2"/>
        <v>73.316199999999753</v>
      </c>
      <c r="G54" s="43">
        <f t="shared" si="2"/>
        <v>-11.390300000000934</v>
      </c>
      <c r="H54" s="43">
        <f t="shared" si="2"/>
        <v>59.340000000000146</v>
      </c>
      <c r="I54" s="43">
        <f t="shared" si="2"/>
        <v>0</v>
      </c>
      <c r="J54" s="43">
        <f>+J52-J53</f>
        <v>713.03579999995418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39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68</v>
      </c>
      <c r="Q11" s="5" t="s">
        <v>70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3450.66</v>
      </c>
      <c r="C12" s="26">
        <v>1225.18</v>
      </c>
      <c r="D12" s="26">
        <v>5007.5600000000004</v>
      </c>
      <c r="E12" s="26">
        <v>3168.37</v>
      </c>
      <c r="F12" s="26">
        <v>4364.2299999999996</v>
      </c>
      <c r="G12" s="26">
        <v>4838.38</v>
      </c>
      <c r="H12" s="26">
        <v>626.62</v>
      </c>
      <c r="I12" s="26">
        <v>100.47</v>
      </c>
      <c r="J12" s="26">
        <v>5956.41</v>
      </c>
      <c r="K12" s="26">
        <v>6957.92</v>
      </c>
      <c r="L12" s="26">
        <v>8670.48</v>
      </c>
      <c r="M12" s="26">
        <v>6381.78</v>
      </c>
      <c r="N12" s="26">
        <v>9054.7800000000007</v>
      </c>
      <c r="O12" s="26">
        <v>5231.62</v>
      </c>
      <c r="P12" s="26">
        <v>284.8</v>
      </c>
      <c r="Q12" s="26">
        <v>3801.65</v>
      </c>
      <c r="R12" s="26">
        <v>154.63999999999999</v>
      </c>
      <c r="S12" s="26">
        <v>1122.73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70398.28</v>
      </c>
      <c r="AI12" s="26">
        <v>69003.350000000006</v>
      </c>
      <c r="AJ12" s="69">
        <f>+AI12-AH12</f>
        <v>-1394.929999999993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1.5</v>
      </c>
      <c r="F15" s="23"/>
      <c r="G15" s="23">
        <v>301</v>
      </c>
      <c r="H15" s="23"/>
      <c r="I15" s="23">
        <v>15</v>
      </c>
      <c r="J15" s="23">
        <v>110</v>
      </c>
      <c r="K15" s="23">
        <v>256.5</v>
      </c>
      <c r="L15" s="23">
        <v>140.5</v>
      </c>
      <c r="M15" s="23"/>
      <c r="N15" s="23">
        <v>147.5</v>
      </c>
      <c r="O15" s="23">
        <v>112.5</v>
      </c>
      <c r="P15" s="23"/>
      <c r="Q15" s="23">
        <v>253.5</v>
      </c>
      <c r="R15" s="23">
        <v>3.5</v>
      </c>
      <c r="S15" s="23">
        <v>161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1502.5</v>
      </c>
    </row>
    <row r="16" spans="1:36" s="32" customFormat="1" x14ac:dyDescent="0.25">
      <c r="A16" s="30" t="s">
        <v>20</v>
      </c>
      <c r="B16" s="31">
        <v>211</v>
      </c>
      <c r="C16" s="31">
        <v>136</v>
      </c>
      <c r="D16" s="31">
        <v>211</v>
      </c>
      <c r="E16" s="31">
        <v>166</v>
      </c>
      <c r="F16" s="31">
        <v>332</v>
      </c>
      <c r="G16" s="31">
        <v>504</v>
      </c>
      <c r="H16" s="31"/>
      <c r="I16" s="31"/>
      <c r="J16" s="31">
        <v>122</v>
      </c>
      <c r="K16" s="31">
        <v>345</v>
      </c>
      <c r="L16" s="31">
        <v>283</v>
      </c>
      <c r="M16" s="31">
        <v>265</v>
      </c>
      <c r="N16" s="31">
        <v>436</v>
      </c>
      <c r="O16" s="31">
        <v>25</v>
      </c>
      <c r="P16" s="31"/>
      <c r="Q16" s="31"/>
      <c r="R16" s="31"/>
      <c r="S16" s="31">
        <v>24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3060</v>
      </c>
      <c r="AJ16" s="70"/>
    </row>
    <row r="17" spans="1:36" s="47" customFormat="1" x14ac:dyDescent="0.25">
      <c r="A17" s="46" t="s">
        <v>27</v>
      </c>
      <c r="B17" s="22">
        <f>B16*$B$8</f>
        <v>1143.6199999999999</v>
      </c>
      <c r="C17" s="22">
        <f>C16*$B$8</f>
        <v>737.12</v>
      </c>
      <c r="D17" s="22">
        <f t="shared" ref="D17:L17" si="2">D16*$B$8</f>
        <v>1143.6199999999999</v>
      </c>
      <c r="E17" s="22">
        <f t="shared" si="2"/>
        <v>899.72</v>
      </c>
      <c r="F17" s="22">
        <f t="shared" si="2"/>
        <v>1799.44</v>
      </c>
      <c r="G17" s="22">
        <f t="shared" si="2"/>
        <v>2731.68</v>
      </c>
      <c r="H17" s="22">
        <f t="shared" si="2"/>
        <v>0</v>
      </c>
      <c r="I17" s="22">
        <f t="shared" si="2"/>
        <v>0</v>
      </c>
      <c r="J17" s="22">
        <f t="shared" si="2"/>
        <v>661.24</v>
      </c>
      <c r="K17" s="22">
        <f t="shared" si="2"/>
        <v>1869.8999999999999</v>
      </c>
      <c r="L17" s="22">
        <f t="shared" si="2"/>
        <v>1533.86</v>
      </c>
      <c r="M17" s="22">
        <f t="shared" ref="M17:R17" si="3">M16*$B$8</f>
        <v>1436.3</v>
      </c>
      <c r="N17" s="22">
        <f t="shared" si="3"/>
        <v>2363.12</v>
      </c>
      <c r="O17" s="22">
        <f t="shared" si="3"/>
        <v>135.5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130.07999999999998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16585.2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>
        <v>244</v>
      </c>
      <c r="K18" s="33">
        <v>306</v>
      </c>
      <c r="L18" s="33">
        <v>691</v>
      </c>
      <c r="M18" s="33">
        <v>617</v>
      </c>
      <c r="N18" s="33">
        <v>434</v>
      </c>
      <c r="O18" s="33">
        <v>455</v>
      </c>
      <c r="P18" s="33"/>
      <c r="Q18" s="33"/>
      <c r="R18" s="33"/>
      <c r="S18" s="33">
        <v>34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2781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1334.6799999999998</v>
      </c>
      <c r="K19" s="22">
        <f t="shared" si="5"/>
        <v>1673.82</v>
      </c>
      <c r="L19" s="22">
        <f t="shared" si="5"/>
        <v>3779.77</v>
      </c>
      <c r="M19" s="22">
        <f t="shared" ref="M19:R19" si="6">M18*$B$9</f>
        <v>3374.99</v>
      </c>
      <c r="N19" s="22">
        <f t="shared" si="6"/>
        <v>2373.98</v>
      </c>
      <c r="O19" s="22">
        <f t="shared" si="6"/>
        <v>2488.85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185.98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15212.07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211</v>
      </c>
      <c r="C22" s="20">
        <f t="shared" ref="C22:L22" si="11">+C16+C18+C20</f>
        <v>136</v>
      </c>
      <c r="D22" s="20">
        <f t="shared" si="11"/>
        <v>211</v>
      </c>
      <c r="E22" s="20">
        <f t="shared" si="11"/>
        <v>166</v>
      </c>
      <c r="F22" s="20">
        <f t="shared" si="11"/>
        <v>332</v>
      </c>
      <c r="G22" s="20">
        <f t="shared" si="11"/>
        <v>504</v>
      </c>
      <c r="H22" s="20">
        <f t="shared" si="11"/>
        <v>0</v>
      </c>
      <c r="I22" s="20">
        <f t="shared" si="11"/>
        <v>0</v>
      </c>
      <c r="J22" s="20">
        <f t="shared" si="11"/>
        <v>366</v>
      </c>
      <c r="K22" s="20">
        <f t="shared" si="11"/>
        <v>651</v>
      </c>
      <c r="L22" s="20">
        <f t="shared" si="11"/>
        <v>974</v>
      </c>
      <c r="M22" s="20">
        <f t="shared" ref="M22:S22" si="12">+M16+M18+M20</f>
        <v>882</v>
      </c>
      <c r="N22" s="20">
        <f t="shared" si="12"/>
        <v>870</v>
      </c>
      <c r="O22" s="20">
        <f t="shared" si="12"/>
        <v>480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58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5841</v>
      </c>
    </row>
    <row r="23" spans="1:36" s="47" customFormat="1" x14ac:dyDescent="0.25">
      <c r="A23" s="48" t="s">
        <v>26</v>
      </c>
      <c r="B23" s="19">
        <f>+B17+B19+B21</f>
        <v>1143.6199999999999</v>
      </c>
      <c r="C23" s="19">
        <f t="shared" ref="C23:L23" si="14">+C17+C19+C21</f>
        <v>737.12</v>
      </c>
      <c r="D23" s="19">
        <f t="shared" si="14"/>
        <v>1143.6199999999999</v>
      </c>
      <c r="E23" s="19">
        <f t="shared" si="14"/>
        <v>899.72</v>
      </c>
      <c r="F23" s="19">
        <f t="shared" si="14"/>
        <v>1799.44</v>
      </c>
      <c r="G23" s="19">
        <f t="shared" si="14"/>
        <v>2731.68</v>
      </c>
      <c r="H23" s="19">
        <f t="shared" si="14"/>
        <v>0</v>
      </c>
      <c r="I23" s="19">
        <f t="shared" si="14"/>
        <v>0</v>
      </c>
      <c r="J23" s="19">
        <f t="shared" si="14"/>
        <v>1995.9199999999998</v>
      </c>
      <c r="K23" s="19">
        <f t="shared" si="14"/>
        <v>3543.72</v>
      </c>
      <c r="L23" s="19">
        <f t="shared" si="14"/>
        <v>5313.63</v>
      </c>
      <c r="M23" s="19">
        <f t="shared" ref="M23:S23" si="15">+M17+M19+M21</f>
        <v>4811.29</v>
      </c>
      <c r="N23" s="19">
        <f t="shared" si="15"/>
        <v>4737.1000000000004</v>
      </c>
      <c r="O23" s="19">
        <f t="shared" si="15"/>
        <v>2624.35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316.05999999999995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31797.27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28.61</v>
      </c>
      <c r="C32" s="36"/>
      <c r="D32" s="36">
        <v>392.38</v>
      </c>
      <c r="E32" s="36">
        <v>254.91</v>
      </c>
      <c r="F32" s="36"/>
      <c r="G32" s="36"/>
      <c r="H32" s="36"/>
      <c r="I32" s="36"/>
      <c r="J32" s="36">
        <v>74.84</v>
      </c>
      <c r="K32" s="36"/>
      <c r="L32" s="36"/>
      <c r="M32" s="37"/>
      <c r="N32" s="37">
        <v>96.33</v>
      </c>
      <c r="O32" s="37">
        <v>52.08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899.15000000000009</v>
      </c>
    </row>
    <row r="33" spans="1:34" s="47" customFormat="1" x14ac:dyDescent="0.25">
      <c r="A33" s="46" t="s">
        <v>35</v>
      </c>
      <c r="B33" s="22">
        <f>B32*$B$8</f>
        <v>155.06619999999998</v>
      </c>
      <c r="C33" s="22">
        <f t="shared" ref="C33:L33" si="30">C32*$B$8</f>
        <v>0</v>
      </c>
      <c r="D33" s="22">
        <f t="shared" si="30"/>
        <v>2126.6995999999999</v>
      </c>
      <c r="E33" s="22">
        <f t="shared" si="30"/>
        <v>1381.6122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405.63280000000003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522.10860000000002</v>
      </c>
      <c r="O33" s="22">
        <f t="shared" si="31"/>
        <v>282.27359999999999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4873.393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28.61</v>
      </c>
      <c r="C38" s="20">
        <f t="shared" ref="C38:L38" si="39">+C32+C34+C36</f>
        <v>0</v>
      </c>
      <c r="D38" s="20">
        <f t="shared" si="39"/>
        <v>392.38</v>
      </c>
      <c r="E38" s="20">
        <f t="shared" si="39"/>
        <v>254.91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74.84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96.33</v>
      </c>
      <c r="O38" s="20">
        <f t="shared" si="40"/>
        <v>52.08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899.15000000000009</v>
      </c>
    </row>
    <row r="39" spans="1:34" s="47" customFormat="1" x14ac:dyDescent="0.25">
      <c r="A39" s="48" t="s">
        <v>42</v>
      </c>
      <c r="B39" s="19">
        <f>+B33+B35+B37</f>
        <v>155.06619999999998</v>
      </c>
      <c r="C39" s="19">
        <f t="shared" ref="C39:L39" si="42">+C33+C35+C37</f>
        <v>0</v>
      </c>
      <c r="D39" s="19">
        <f t="shared" si="42"/>
        <v>2126.6995999999999</v>
      </c>
      <c r="E39" s="19">
        <f t="shared" si="42"/>
        <v>1381.6122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405.63280000000003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522.10860000000002</v>
      </c>
      <c r="O39" s="19">
        <f t="shared" si="43"/>
        <v>282.27359999999999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4873.393</v>
      </c>
    </row>
    <row r="40" spans="1:34" x14ac:dyDescent="0.25">
      <c r="A40" s="13" t="s">
        <v>43</v>
      </c>
      <c r="B40" s="36"/>
      <c r="C40" s="36">
        <v>13.89</v>
      </c>
      <c r="D40" s="36">
        <v>14.68</v>
      </c>
      <c r="E40" s="36"/>
      <c r="F40" s="36"/>
      <c r="G40" s="36"/>
      <c r="H40" s="36"/>
      <c r="I40" s="36"/>
      <c r="J40" s="36"/>
      <c r="K40" s="36"/>
      <c r="L40" s="36">
        <v>76.099999999999994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104.66999999999999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75.283799999999999</v>
      </c>
      <c r="D41" s="22">
        <f t="shared" si="45"/>
        <v>79.565600000000003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412.46199999999999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567.31140000000005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>
        <v>28.23</v>
      </c>
      <c r="K42" s="38">
        <v>33.19</v>
      </c>
      <c r="L42" s="38"/>
      <c r="M42" s="38"/>
      <c r="N42" s="38">
        <v>155.52000000000001</v>
      </c>
      <c r="O42" s="38">
        <v>119.14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336.08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154.41809999999998</v>
      </c>
      <c r="K43" s="22">
        <f t="shared" si="48"/>
        <v>181.54929999999999</v>
      </c>
      <c r="L43" s="22">
        <f t="shared" si="48"/>
        <v>0</v>
      </c>
      <c r="M43" s="22">
        <f t="shared" ref="M43:R43" si="49">M42*$B$9</f>
        <v>0</v>
      </c>
      <c r="N43" s="22">
        <f t="shared" si="49"/>
        <v>850.69439999999997</v>
      </c>
      <c r="O43" s="22">
        <f t="shared" si="49"/>
        <v>651.69579999999996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1838.3575999999998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13.89</v>
      </c>
      <c r="D46" s="20">
        <f t="shared" si="54"/>
        <v>14.68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28.23</v>
      </c>
      <c r="K46" s="20">
        <f t="shared" si="54"/>
        <v>33.19</v>
      </c>
      <c r="L46" s="20">
        <f t="shared" si="54"/>
        <v>76.099999999999994</v>
      </c>
      <c r="M46" s="20">
        <f t="shared" ref="M46:S46" si="55">+M40+M42+M44</f>
        <v>0</v>
      </c>
      <c r="N46" s="20">
        <f t="shared" si="55"/>
        <v>155.52000000000001</v>
      </c>
      <c r="O46" s="20">
        <f t="shared" si="55"/>
        <v>119.14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440.75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75.283799999999999</v>
      </c>
      <c r="D47" s="19">
        <f t="shared" si="57"/>
        <v>79.565600000000003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154.41809999999998</v>
      </c>
      <c r="K47" s="19">
        <f t="shared" si="57"/>
        <v>181.54929999999999</v>
      </c>
      <c r="L47" s="19">
        <f t="shared" si="57"/>
        <v>412.46199999999999</v>
      </c>
      <c r="M47" s="19">
        <f t="shared" ref="M47:S47" si="58">+M41+M43+M45</f>
        <v>0</v>
      </c>
      <c r="N47" s="19">
        <f t="shared" si="58"/>
        <v>850.69439999999997</v>
      </c>
      <c r="O47" s="19">
        <f t="shared" si="58"/>
        <v>651.69579999999996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2405.6689999999999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2024.53</v>
      </c>
      <c r="C49" s="44">
        <v>379.53</v>
      </c>
      <c r="D49" s="44">
        <v>1452.31</v>
      </c>
      <c r="E49" s="44">
        <v>847.11</v>
      </c>
      <c r="F49" s="44">
        <v>2406.0500000000002</v>
      </c>
      <c r="G49" s="44">
        <v>1813.86</v>
      </c>
      <c r="H49" s="44">
        <v>626.62</v>
      </c>
      <c r="I49" s="44">
        <v>85.46</v>
      </c>
      <c r="J49" s="44">
        <v>2154.75</v>
      </c>
      <c r="K49" s="44">
        <v>2322.7800000000002</v>
      </c>
      <c r="L49" s="44">
        <v>2415.66</v>
      </c>
      <c r="M49" s="45">
        <v>1485.58</v>
      </c>
      <c r="N49" s="45">
        <v>2540.92</v>
      </c>
      <c r="O49" s="45">
        <v>1565.06</v>
      </c>
      <c r="P49" s="45">
        <v>191.7</v>
      </c>
      <c r="Q49" s="45">
        <v>3270.65</v>
      </c>
      <c r="R49" s="45">
        <v>151.22999999999999</v>
      </c>
      <c r="S49" s="45">
        <v>538.58000000000004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26272.38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165.79</v>
      </c>
      <c r="C53" s="44">
        <v>66.069999999999993</v>
      </c>
      <c r="D53" s="44">
        <v>110.6</v>
      </c>
      <c r="E53" s="44">
        <v>39.979999999999997</v>
      </c>
      <c r="F53" s="44"/>
      <c r="G53" s="44"/>
      <c r="H53" s="44"/>
      <c r="I53" s="44"/>
      <c r="J53" s="44">
        <v>891.09</v>
      </c>
      <c r="K53" s="44">
        <v>631.05999999999995</v>
      </c>
      <c r="L53" s="44">
        <v>122.92</v>
      </c>
      <c r="M53" s="45">
        <v>220.89</v>
      </c>
      <c r="N53" s="45">
        <v>0</v>
      </c>
      <c r="O53" s="45"/>
      <c r="P53" s="45"/>
      <c r="Q53" s="45"/>
      <c r="R53" s="45"/>
      <c r="S53" s="45">
        <v>63.11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2311.5100000000002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25.61</v>
      </c>
      <c r="K54" s="44"/>
      <c r="L54" s="44"/>
      <c r="M54" s="45"/>
      <c r="N54" s="45"/>
      <c r="O54" s="45"/>
      <c r="P54" s="45">
        <v>93.1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118.71</v>
      </c>
    </row>
    <row r="55" spans="1:34" x14ac:dyDescent="0.25">
      <c r="A55" s="17" t="s">
        <v>52</v>
      </c>
      <c r="B55" s="44"/>
      <c r="C55" s="44"/>
      <c r="D55" s="44">
        <v>138.38</v>
      </c>
      <c r="E55" s="44"/>
      <c r="F55" s="44">
        <v>221.79</v>
      </c>
      <c r="G55" s="44"/>
      <c r="H55" s="44"/>
      <c r="I55" s="44"/>
      <c r="J55" s="44">
        <v>223.18</v>
      </c>
      <c r="K55" s="44">
        <v>23.07</v>
      </c>
      <c r="L55" s="44">
        <v>266.68</v>
      </c>
      <c r="M55" s="45"/>
      <c r="N55" s="45">
        <v>258.37</v>
      </c>
      <c r="O55" s="45">
        <v>5.34</v>
      </c>
      <c r="P55" s="45"/>
      <c r="Q55" s="45">
        <v>278.22000000000003</v>
      </c>
      <c r="R55" s="45"/>
      <c r="S55" s="45">
        <v>54.17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1469.1999999999998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3489.0061999999998</v>
      </c>
      <c r="C64" s="53">
        <f t="shared" ref="C64:AG64" si="61">+C15+C23+C31+C39+C47+C48+C49+C50+C51+C52+C53+C54+C55+C56+C57+C58+C59+C60+C61+C62+C63</f>
        <v>1258.0038</v>
      </c>
      <c r="D64" s="53">
        <f t="shared" si="61"/>
        <v>5051.1752000000006</v>
      </c>
      <c r="E64" s="53">
        <f t="shared" si="61"/>
        <v>3169.9222</v>
      </c>
      <c r="F64" s="53">
        <f t="shared" si="61"/>
        <v>4427.28</v>
      </c>
      <c r="G64" s="53">
        <f t="shared" si="61"/>
        <v>4846.54</v>
      </c>
      <c r="H64" s="53">
        <f t="shared" si="61"/>
        <v>626.62</v>
      </c>
      <c r="I64" s="53">
        <f t="shared" si="61"/>
        <v>100.46</v>
      </c>
      <c r="J64" s="53">
        <f t="shared" si="61"/>
        <v>5960.6009000000004</v>
      </c>
      <c r="K64" s="53">
        <f t="shared" si="61"/>
        <v>6958.6792999999998</v>
      </c>
      <c r="L64" s="53">
        <f t="shared" si="61"/>
        <v>8671.8520000000008</v>
      </c>
      <c r="M64" s="53">
        <f t="shared" si="61"/>
        <v>6517.76</v>
      </c>
      <c r="N64" s="53">
        <f t="shared" si="61"/>
        <v>9056.6930000000011</v>
      </c>
      <c r="O64" s="53">
        <f t="shared" si="61"/>
        <v>5241.2194</v>
      </c>
      <c r="P64" s="53">
        <f t="shared" si="61"/>
        <v>284.79999999999995</v>
      </c>
      <c r="Q64" s="53">
        <f t="shared" si="61"/>
        <v>3802.37</v>
      </c>
      <c r="R64" s="53">
        <f t="shared" si="61"/>
        <v>154.72999999999999</v>
      </c>
      <c r="S64" s="53">
        <f t="shared" si="61"/>
        <v>1132.92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70750.631999999983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3450.66</v>
      </c>
      <c r="C67" s="57">
        <f t="shared" ref="C67:L67" si="63">C12</f>
        <v>1225.18</v>
      </c>
      <c r="D67" s="57">
        <f t="shared" si="63"/>
        <v>5007.5600000000004</v>
      </c>
      <c r="E67" s="57">
        <f t="shared" si="63"/>
        <v>3168.37</v>
      </c>
      <c r="F67" s="57">
        <f t="shared" si="63"/>
        <v>4364.2299999999996</v>
      </c>
      <c r="G67" s="57">
        <f t="shared" si="63"/>
        <v>4838.38</v>
      </c>
      <c r="H67" s="57">
        <f t="shared" si="63"/>
        <v>626.62</v>
      </c>
      <c r="I67" s="57">
        <f t="shared" si="63"/>
        <v>100.47</v>
      </c>
      <c r="J67" s="57">
        <f t="shared" si="63"/>
        <v>5956.41</v>
      </c>
      <c r="K67" s="57">
        <f t="shared" si="63"/>
        <v>6957.92</v>
      </c>
      <c r="L67" s="57">
        <f t="shared" si="63"/>
        <v>8670.48</v>
      </c>
      <c r="M67" s="57">
        <f t="shared" ref="M67:AG67" si="64">M12</f>
        <v>6381.78</v>
      </c>
      <c r="N67" s="57">
        <f t="shared" si="64"/>
        <v>9054.7800000000007</v>
      </c>
      <c r="O67" s="57">
        <f t="shared" si="64"/>
        <v>5231.62</v>
      </c>
      <c r="P67" s="57">
        <f t="shared" si="64"/>
        <v>284.8</v>
      </c>
      <c r="Q67" s="57">
        <f t="shared" si="64"/>
        <v>3801.65</v>
      </c>
      <c r="R67" s="57">
        <f t="shared" si="64"/>
        <v>154.63999999999999</v>
      </c>
      <c r="S67" s="57">
        <f t="shared" si="64"/>
        <v>1122.73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70398.28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3450.66</v>
      </c>
      <c r="C69" s="59">
        <f t="shared" ref="C69:L69" si="67">+C67+C68</f>
        <v>1225.18</v>
      </c>
      <c r="D69" s="59">
        <f t="shared" si="67"/>
        <v>5007.5600000000004</v>
      </c>
      <c r="E69" s="59">
        <f t="shared" si="67"/>
        <v>3168.37</v>
      </c>
      <c r="F69" s="59">
        <f t="shared" si="67"/>
        <v>4364.2299999999996</v>
      </c>
      <c r="G69" s="59">
        <f t="shared" si="67"/>
        <v>4838.38</v>
      </c>
      <c r="H69" s="59">
        <f t="shared" si="67"/>
        <v>626.62</v>
      </c>
      <c r="I69" s="59">
        <f t="shared" si="67"/>
        <v>100.47</v>
      </c>
      <c r="J69" s="59">
        <f t="shared" si="67"/>
        <v>5956.41</v>
      </c>
      <c r="K69" s="59">
        <f t="shared" si="67"/>
        <v>6957.92</v>
      </c>
      <c r="L69" s="59">
        <f t="shared" si="67"/>
        <v>8670.48</v>
      </c>
      <c r="M69" s="59">
        <f t="shared" ref="M69:AG69" si="68">+M67+M68</f>
        <v>6381.78</v>
      </c>
      <c r="N69" s="59">
        <f t="shared" si="68"/>
        <v>9054.7800000000007</v>
      </c>
      <c r="O69" s="59">
        <f t="shared" si="68"/>
        <v>5231.62</v>
      </c>
      <c r="P69" s="59">
        <f t="shared" si="68"/>
        <v>284.8</v>
      </c>
      <c r="Q69" s="59">
        <f t="shared" si="68"/>
        <v>3801.65</v>
      </c>
      <c r="R69" s="59">
        <f t="shared" si="68"/>
        <v>154.63999999999999</v>
      </c>
      <c r="S69" s="59">
        <f t="shared" si="68"/>
        <v>1122.73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70398.28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38.346199999999953</v>
      </c>
      <c r="C70" s="57">
        <f t="shared" si="69"/>
        <v>32.823799999999892</v>
      </c>
      <c r="D70" s="57">
        <f t="shared" si="69"/>
        <v>43.615200000000186</v>
      </c>
      <c r="E70" s="57">
        <f t="shared" si="69"/>
        <v>1.5522000000000844</v>
      </c>
      <c r="F70" s="57">
        <f t="shared" si="69"/>
        <v>63.050000000000182</v>
      </c>
      <c r="G70" s="57">
        <f t="shared" si="69"/>
        <v>8.1599999999998545</v>
      </c>
      <c r="H70" s="57">
        <f t="shared" si="69"/>
        <v>0</v>
      </c>
      <c r="I70" s="57">
        <f t="shared" si="69"/>
        <v>-1.0000000000005116E-2</v>
      </c>
      <c r="J70" s="57">
        <f t="shared" si="69"/>
        <v>4.1909000000005108</v>
      </c>
      <c r="K70" s="57">
        <f t="shared" si="69"/>
        <v>0.75929999999971187</v>
      </c>
      <c r="L70" s="57">
        <f t="shared" si="69"/>
        <v>1.3720000000012078</v>
      </c>
      <c r="M70" s="57">
        <f t="shared" ref="M70:AG70" si="70">+M64-M69</f>
        <v>135.98000000000047</v>
      </c>
      <c r="N70" s="57">
        <f t="shared" si="70"/>
        <v>1.9130000000004657</v>
      </c>
      <c r="O70" s="57">
        <f t="shared" si="70"/>
        <v>9.5994000000000597</v>
      </c>
      <c r="P70" s="57">
        <f t="shared" si="70"/>
        <v>0</v>
      </c>
      <c r="Q70" s="57">
        <f t="shared" si="70"/>
        <v>0.71999999999979991</v>
      </c>
      <c r="R70" s="57">
        <f t="shared" si="70"/>
        <v>9.0000000000003411E-2</v>
      </c>
      <c r="S70" s="57">
        <f t="shared" si="70"/>
        <v>10.190000000000055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352.35200000000248</v>
      </c>
    </row>
    <row r="71" spans="1:34" ht="101.25" customHeight="1" x14ac:dyDescent="0.25">
      <c r="A71" s="77" t="s">
        <v>96</v>
      </c>
      <c r="B71" s="14" t="s">
        <v>127</v>
      </c>
      <c r="C71" s="14" t="s">
        <v>123</v>
      </c>
      <c r="D71" s="14" t="s">
        <v>124</v>
      </c>
      <c r="E71" s="14"/>
      <c r="F71" s="14" t="s">
        <v>125</v>
      </c>
      <c r="G71" s="14" t="s">
        <v>126</v>
      </c>
      <c r="H71" s="14"/>
      <c r="I71" s="14"/>
      <c r="J71" s="14"/>
      <c r="K71" s="14"/>
      <c r="L71" s="14"/>
      <c r="M71" s="29" t="s">
        <v>139</v>
      </c>
      <c r="N71" s="29"/>
      <c r="O71" s="29" t="s">
        <v>140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J56" sqref="J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1650.35</v>
      </c>
      <c r="C12" s="26">
        <v>2454.89</v>
      </c>
      <c r="D12" s="26">
        <v>1835.55</v>
      </c>
      <c r="E12" s="26">
        <v>1400.63</v>
      </c>
      <c r="F12" s="26">
        <v>1441.2</v>
      </c>
      <c r="G12" s="26">
        <v>3406.56</v>
      </c>
      <c r="H12" s="26">
        <v>4002.04</v>
      </c>
      <c r="I12" s="26">
        <v>4278.13</v>
      </c>
      <c r="J12" s="26">
        <v>4972.8500000000004</v>
      </c>
      <c r="K12" s="26">
        <v>1156.43</v>
      </c>
      <c r="L12" s="26">
        <v>3031.17</v>
      </c>
      <c r="M12" s="26">
        <v>3338.44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32968.240000000005</v>
      </c>
      <c r="AI12" s="26">
        <v>32619.599999999999</v>
      </c>
      <c r="AJ12" s="69">
        <f>+AI12-AH12</f>
        <v>-348.64000000000669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101.5</v>
      </c>
      <c r="C15" s="23">
        <v>101.2</v>
      </c>
      <c r="D15" s="23">
        <v>152</v>
      </c>
      <c r="E15" s="23">
        <v>102</v>
      </c>
      <c r="F15" s="23">
        <v>0</v>
      </c>
      <c r="G15" s="23">
        <v>216</v>
      </c>
      <c r="H15" s="23">
        <v>0</v>
      </c>
      <c r="I15" s="23">
        <v>249</v>
      </c>
      <c r="J15" s="23">
        <v>0</v>
      </c>
      <c r="K15" s="23">
        <v>96</v>
      </c>
      <c r="L15" s="23"/>
      <c r="M15" s="23">
        <v>1.5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1019.2</v>
      </c>
    </row>
    <row r="16" spans="1:36" s="32" customFormat="1" x14ac:dyDescent="0.25">
      <c r="A16" s="30" t="s">
        <v>20</v>
      </c>
      <c r="B16" s="31">
        <v>95</v>
      </c>
      <c r="C16" s="31">
        <v>68</v>
      </c>
      <c r="D16" s="31">
        <v>111</v>
      </c>
      <c r="E16" s="31">
        <v>84</v>
      </c>
      <c r="F16" s="31">
        <v>133</v>
      </c>
      <c r="G16" s="31">
        <v>60</v>
      </c>
      <c r="H16" s="31">
        <v>97</v>
      </c>
      <c r="I16" s="31">
        <v>97</v>
      </c>
      <c r="J16" s="31">
        <v>79</v>
      </c>
      <c r="K16" s="31"/>
      <c r="L16" s="31">
        <v>46</v>
      </c>
      <c r="M16" s="31">
        <v>70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940</v>
      </c>
      <c r="AJ16" s="70"/>
    </row>
    <row r="17" spans="1:36" s="47" customFormat="1" x14ac:dyDescent="0.25">
      <c r="A17" s="46" t="s">
        <v>27</v>
      </c>
      <c r="B17" s="22">
        <f>B16*$B$8</f>
        <v>514.9</v>
      </c>
      <c r="C17" s="22">
        <f>C16*$B$8</f>
        <v>368.56</v>
      </c>
      <c r="D17" s="22">
        <f t="shared" ref="D17:AG17" si="2">D16*$B$8</f>
        <v>601.62</v>
      </c>
      <c r="E17" s="22">
        <f t="shared" si="2"/>
        <v>455.28</v>
      </c>
      <c r="F17" s="22">
        <f t="shared" si="2"/>
        <v>720.86</v>
      </c>
      <c r="G17" s="22">
        <f t="shared" si="2"/>
        <v>325.2</v>
      </c>
      <c r="H17" s="22">
        <f t="shared" si="2"/>
        <v>525.74</v>
      </c>
      <c r="I17" s="22">
        <f t="shared" si="2"/>
        <v>525.74</v>
      </c>
      <c r="J17" s="22">
        <f t="shared" si="2"/>
        <v>428.18</v>
      </c>
      <c r="K17" s="22">
        <f t="shared" si="2"/>
        <v>0</v>
      </c>
      <c r="L17" s="22">
        <f t="shared" si="2"/>
        <v>249.32</v>
      </c>
      <c r="M17" s="22">
        <f t="shared" si="2"/>
        <v>379.4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5094.7999999999993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>
        <v>150</v>
      </c>
      <c r="H18" s="33">
        <v>277</v>
      </c>
      <c r="I18" s="33">
        <v>291</v>
      </c>
      <c r="J18" s="33">
        <v>309</v>
      </c>
      <c r="K18" s="33"/>
      <c r="L18" s="33">
        <v>237</v>
      </c>
      <c r="M18" s="33">
        <v>182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1446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820.5</v>
      </c>
      <c r="H19" s="22">
        <f t="shared" si="3"/>
        <v>1515.1899999999998</v>
      </c>
      <c r="I19" s="22">
        <f t="shared" si="3"/>
        <v>1591.77</v>
      </c>
      <c r="J19" s="22">
        <f t="shared" si="3"/>
        <v>1690.23</v>
      </c>
      <c r="K19" s="22">
        <f t="shared" si="3"/>
        <v>0</v>
      </c>
      <c r="L19" s="22">
        <f t="shared" si="3"/>
        <v>1296.3899999999999</v>
      </c>
      <c r="M19" s="22">
        <f t="shared" si="3"/>
        <v>995.54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7909.62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95</v>
      </c>
      <c r="C22" s="20">
        <f t="shared" ref="C22:AG23" si="5">+C16+C18+C20</f>
        <v>68</v>
      </c>
      <c r="D22" s="20">
        <f t="shared" si="5"/>
        <v>111</v>
      </c>
      <c r="E22" s="20">
        <f t="shared" si="5"/>
        <v>84</v>
      </c>
      <c r="F22" s="20">
        <f t="shared" si="5"/>
        <v>133</v>
      </c>
      <c r="G22" s="20">
        <f t="shared" si="5"/>
        <v>210</v>
      </c>
      <c r="H22" s="20">
        <f t="shared" si="5"/>
        <v>374</v>
      </c>
      <c r="I22" s="20">
        <f t="shared" si="5"/>
        <v>388</v>
      </c>
      <c r="J22" s="20">
        <f t="shared" si="5"/>
        <v>388</v>
      </c>
      <c r="K22" s="20">
        <f t="shared" si="5"/>
        <v>0</v>
      </c>
      <c r="L22" s="20">
        <f t="shared" si="5"/>
        <v>283</v>
      </c>
      <c r="M22" s="20">
        <f t="shared" si="5"/>
        <v>252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2386</v>
      </c>
    </row>
    <row r="23" spans="1:36" s="47" customFormat="1" x14ac:dyDescent="0.25">
      <c r="A23" s="48" t="s">
        <v>26</v>
      </c>
      <c r="B23" s="19">
        <f>+B17+B19+B21</f>
        <v>514.9</v>
      </c>
      <c r="C23" s="19">
        <f t="shared" si="5"/>
        <v>368.56</v>
      </c>
      <c r="D23" s="19">
        <f t="shared" si="5"/>
        <v>601.62</v>
      </c>
      <c r="E23" s="19">
        <f t="shared" si="5"/>
        <v>455.28</v>
      </c>
      <c r="F23" s="19">
        <f t="shared" si="5"/>
        <v>720.86</v>
      </c>
      <c r="G23" s="19">
        <f t="shared" si="5"/>
        <v>1145.7</v>
      </c>
      <c r="H23" s="19">
        <f t="shared" si="5"/>
        <v>2040.9299999999998</v>
      </c>
      <c r="I23" s="19">
        <f t="shared" si="5"/>
        <v>2117.5100000000002</v>
      </c>
      <c r="J23" s="19">
        <f t="shared" si="5"/>
        <v>2118.41</v>
      </c>
      <c r="K23" s="19">
        <f t="shared" si="5"/>
        <v>0</v>
      </c>
      <c r="L23" s="19">
        <f t="shared" si="5"/>
        <v>1545.7099999999998</v>
      </c>
      <c r="M23" s="19">
        <f t="shared" si="5"/>
        <v>1374.94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13004.42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>
        <v>3.87</v>
      </c>
      <c r="I42" s="38"/>
      <c r="J42" s="38">
        <v>22.46</v>
      </c>
      <c r="K42" s="38"/>
      <c r="L42" s="38"/>
      <c r="M42" s="38">
        <v>15.1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41.43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21.168900000000001</v>
      </c>
      <c r="I43" s="22">
        <f t="shared" si="17"/>
        <v>0</v>
      </c>
      <c r="J43" s="22">
        <f t="shared" si="17"/>
        <v>122.8562</v>
      </c>
      <c r="K43" s="22">
        <f t="shared" si="17"/>
        <v>0</v>
      </c>
      <c r="L43" s="22">
        <f t="shared" si="17"/>
        <v>0</v>
      </c>
      <c r="M43" s="22">
        <f t="shared" si="17"/>
        <v>82.596999999999994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226.62209999999999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3.87</v>
      </c>
      <c r="I46" s="20">
        <f t="shared" si="19"/>
        <v>0</v>
      </c>
      <c r="J46" s="20">
        <f t="shared" si="19"/>
        <v>22.46</v>
      </c>
      <c r="K46" s="20">
        <f t="shared" si="19"/>
        <v>0</v>
      </c>
      <c r="L46" s="20">
        <f t="shared" si="19"/>
        <v>0</v>
      </c>
      <c r="M46" s="20">
        <f t="shared" si="19"/>
        <v>15.1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21.168900000000001</v>
      </c>
      <c r="I47" s="19">
        <f t="shared" si="19"/>
        <v>0</v>
      </c>
      <c r="J47" s="19">
        <f t="shared" si="19"/>
        <v>122.8562</v>
      </c>
      <c r="K47" s="19">
        <f t="shared" si="19"/>
        <v>0</v>
      </c>
      <c r="L47" s="19">
        <f t="shared" si="19"/>
        <v>0</v>
      </c>
      <c r="M47" s="19">
        <f t="shared" si="19"/>
        <v>82.596999999999994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226.62209999999999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924.33</v>
      </c>
      <c r="C49" s="44">
        <v>1723.92</v>
      </c>
      <c r="D49" s="44">
        <v>1033.4100000000001</v>
      </c>
      <c r="E49" s="44">
        <v>849.5</v>
      </c>
      <c r="F49" s="44">
        <v>555.99</v>
      </c>
      <c r="G49" s="44">
        <v>1359.27</v>
      </c>
      <c r="H49" s="44">
        <v>1438.11</v>
      </c>
      <c r="I49" s="44">
        <v>1532.23</v>
      </c>
      <c r="J49" s="44"/>
      <c r="K49" s="44">
        <v>753.39</v>
      </c>
      <c r="L49" s="44">
        <v>1143.8399999999999</v>
      </c>
      <c r="M49" s="45">
        <v>1210.02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12524.01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8</v>
      </c>
      <c r="C52" s="44"/>
      <c r="D52" s="44"/>
      <c r="E52" s="44"/>
      <c r="F52" s="44"/>
      <c r="G52" s="44"/>
      <c r="H52" s="44"/>
      <c r="I52" s="44"/>
      <c r="J52" s="44">
        <v>2425.58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2433.58</v>
      </c>
    </row>
    <row r="53" spans="1:34" x14ac:dyDescent="0.25">
      <c r="A53" s="17" t="s">
        <v>18</v>
      </c>
      <c r="B53" s="44">
        <v>99.16</v>
      </c>
      <c r="C53" s="44">
        <v>242.71</v>
      </c>
      <c r="D53" s="44">
        <v>46.8</v>
      </c>
      <c r="E53" s="44"/>
      <c r="F53" s="44">
        <v>151.44999999999999</v>
      </c>
      <c r="G53" s="44">
        <v>483.86</v>
      </c>
      <c r="H53" s="44">
        <v>365.09</v>
      </c>
      <c r="I53" s="44">
        <v>363.35</v>
      </c>
      <c r="J53" s="44">
        <v>216.33</v>
      </c>
      <c r="K53" s="44"/>
      <c r="L53" s="44"/>
      <c r="M53" s="45">
        <v>594.41999999999996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2563.17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21.62</v>
      </c>
      <c r="G54" s="44">
        <v>20.13</v>
      </c>
      <c r="H54" s="44"/>
      <c r="I54" s="44">
        <v>17.38</v>
      </c>
      <c r="J54" s="44"/>
      <c r="K54" s="44"/>
      <c r="L54" s="44"/>
      <c r="M54" s="45">
        <v>10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69.13</v>
      </c>
    </row>
    <row r="55" spans="1:34" x14ac:dyDescent="0.25">
      <c r="A55" s="17" t="s">
        <v>52</v>
      </c>
      <c r="B55" s="44">
        <v>5</v>
      </c>
      <c r="C55" s="44">
        <v>19.63</v>
      </c>
      <c r="D55" s="44">
        <v>9.19</v>
      </c>
      <c r="E55" s="44">
        <v>0</v>
      </c>
      <c r="F55" s="44"/>
      <c r="G55" s="44">
        <v>199.44</v>
      </c>
      <c r="H55" s="44">
        <v>164.46</v>
      </c>
      <c r="I55" s="44"/>
      <c r="J55" s="44">
        <v>0</v>
      </c>
      <c r="K55" s="44">
        <v>342.38</v>
      </c>
      <c r="L55" s="44">
        <v>360.58</v>
      </c>
      <c r="M55" s="45">
        <v>69.38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1170.06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52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1652.89</v>
      </c>
      <c r="C64" s="53">
        <f t="shared" ref="C64:AG64" si="21">+C15+C23+C31+C39+C47+C48+C49+C50+C51+C52+C53+C54+C55+C56+C57+C58+C59+C60+C61+C62+C63</f>
        <v>2456.0200000000004</v>
      </c>
      <c r="D64" s="53">
        <f t="shared" si="21"/>
        <v>1843.0200000000002</v>
      </c>
      <c r="E64" s="53">
        <f t="shared" si="21"/>
        <v>1406.78</v>
      </c>
      <c r="F64" s="53">
        <f t="shared" si="21"/>
        <v>1449.9199999999998</v>
      </c>
      <c r="G64" s="53">
        <f t="shared" si="21"/>
        <v>3424.4000000000005</v>
      </c>
      <c r="H64" s="53">
        <f t="shared" si="21"/>
        <v>4029.7588999999998</v>
      </c>
      <c r="I64" s="53">
        <f t="shared" si="21"/>
        <v>4279.47</v>
      </c>
      <c r="J64" s="53">
        <f t="shared" si="21"/>
        <v>4935.1761999999999</v>
      </c>
      <c r="K64" s="53">
        <f t="shared" si="21"/>
        <v>1191.77</v>
      </c>
      <c r="L64" s="53">
        <f t="shared" si="21"/>
        <v>3050.1299999999997</v>
      </c>
      <c r="M64" s="53">
        <f t="shared" si="21"/>
        <v>3342.857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33062.1921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1650.35</v>
      </c>
      <c r="C67" s="57">
        <f t="shared" ref="C67:L67" si="23">C12</f>
        <v>2454.89</v>
      </c>
      <c r="D67" s="57">
        <f t="shared" si="23"/>
        <v>1835.55</v>
      </c>
      <c r="E67" s="57">
        <f t="shared" si="23"/>
        <v>1400.63</v>
      </c>
      <c r="F67" s="57">
        <f t="shared" si="23"/>
        <v>1441.2</v>
      </c>
      <c r="G67" s="57">
        <f t="shared" si="23"/>
        <v>3406.56</v>
      </c>
      <c r="H67" s="57">
        <f t="shared" si="23"/>
        <v>4002.04</v>
      </c>
      <c r="I67" s="57">
        <f t="shared" si="23"/>
        <v>4278.13</v>
      </c>
      <c r="J67" s="57">
        <f t="shared" si="23"/>
        <v>4972.8500000000004</v>
      </c>
      <c r="K67" s="57">
        <f t="shared" si="23"/>
        <v>1156.43</v>
      </c>
      <c r="L67" s="57">
        <f t="shared" si="23"/>
        <v>3031.17</v>
      </c>
      <c r="M67" s="57">
        <f t="shared" si="22"/>
        <v>3338.44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32968.240000000005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1650.35</v>
      </c>
      <c r="C69" s="59">
        <f t="shared" ref="C69:AG69" si="25">+C67+C68</f>
        <v>2454.89</v>
      </c>
      <c r="D69" s="59">
        <f t="shared" si="25"/>
        <v>1835.55</v>
      </c>
      <c r="E69" s="59">
        <f t="shared" si="25"/>
        <v>1400.63</v>
      </c>
      <c r="F69" s="59">
        <f t="shared" si="25"/>
        <v>1441.2</v>
      </c>
      <c r="G69" s="59">
        <f t="shared" si="25"/>
        <v>3406.56</v>
      </c>
      <c r="H69" s="59">
        <f t="shared" si="25"/>
        <v>4002.04</v>
      </c>
      <c r="I69" s="59">
        <f t="shared" si="25"/>
        <v>4278.13</v>
      </c>
      <c r="J69" s="59">
        <f t="shared" si="25"/>
        <v>4972.8500000000004</v>
      </c>
      <c r="K69" s="59">
        <f t="shared" si="25"/>
        <v>1156.43</v>
      </c>
      <c r="L69" s="59">
        <f t="shared" si="25"/>
        <v>3031.17</v>
      </c>
      <c r="M69" s="59">
        <f t="shared" si="25"/>
        <v>3338.44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32968.240000000005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2.540000000000191</v>
      </c>
      <c r="C70" s="57">
        <f t="shared" si="26"/>
        <v>1.1300000000005639</v>
      </c>
      <c r="D70" s="57">
        <f t="shared" si="26"/>
        <v>7.4700000000002547</v>
      </c>
      <c r="E70" s="57">
        <f t="shared" si="26"/>
        <v>6.1499999999998636</v>
      </c>
      <c r="F70" s="57">
        <f t="shared" si="26"/>
        <v>8.7199999999997999</v>
      </c>
      <c r="G70" s="57">
        <f t="shared" si="26"/>
        <v>17.8400000000006</v>
      </c>
      <c r="H70" s="57">
        <f t="shared" si="26"/>
        <v>27.718899999999849</v>
      </c>
      <c r="I70" s="57">
        <f t="shared" si="26"/>
        <v>1.3400000000001455</v>
      </c>
      <c r="J70" s="57">
        <f t="shared" si="26"/>
        <v>-37.673800000000483</v>
      </c>
      <c r="K70" s="57">
        <f t="shared" si="26"/>
        <v>35.339999999999918</v>
      </c>
      <c r="L70" s="57">
        <f t="shared" si="26"/>
        <v>18.959999999999582</v>
      </c>
      <c r="M70" s="57">
        <f t="shared" si="26"/>
        <v>4.4169999999999163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93.9521000000002</v>
      </c>
    </row>
    <row r="71" spans="1:34" ht="112.5" customHeight="1" x14ac:dyDescent="0.25">
      <c r="A71" s="77" t="s">
        <v>96</v>
      </c>
      <c r="B71" s="14"/>
      <c r="C71" s="14"/>
      <c r="D71" s="14" t="s">
        <v>128</v>
      </c>
      <c r="E71" s="14"/>
      <c r="F71" s="14" t="s">
        <v>132</v>
      </c>
      <c r="G71" s="14" t="s">
        <v>141</v>
      </c>
      <c r="H71" s="14" t="s">
        <v>142</v>
      </c>
      <c r="I71" s="14"/>
      <c r="J71" s="14" t="s">
        <v>143</v>
      </c>
      <c r="K71" s="14" t="s">
        <v>144</v>
      </c>
      <c r="L71" s="14" t="s">
        <v>145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129</v>
      </c>
      <c r="AH72" s="47"/>
    </row>
    <row r="73" spans="1:34" x14ac:dyDescent="0.25">
      <c r="D73" s="12" t="s">
        <v>130</v>
      </c>
      <c r="AH73" s="47"/>
    </row>
    <row r="74" spans="1:34" x14ac:dyDescent="0.25">
      <c r="D74" s="12" t="s">
        <v>131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1505.58</v>
      </c>
      <c r="C12" s="26">
        <v>2926.52</v>
      </c>
      <c r="D12" s="26">
        <v>2372.81</v>
      </c>
      <c r="E12" s="26">
        <v>36.74</v>
      </c>
      <c r="F12" s="26">
        <v>395.44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7237.0899999999992</v>
      </c>
      <c r="AI12" s="26">
        <v>7142.5</v>
      </c>
      <c r="AJ12" s="69">
        <f>+AI12-AH12</f>
        <v>-94.589999999999236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23.5</v>
      </c>
      <c r="E15" s="23">
        <v>5</v>
      </c>
      <c r="F15" s="23">
        <v>144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172.5</v>
      </c>
    </row>
    <row r="16" spans="1:36" s="32" customFormat="1" x14ac:dyDescent="0.25">
      <c r="A16" s="30" t="s">
        <v>20</v>
      </c>
      <c r="B16" s="31">
        <v>158</v>
      </c>
      <c r="C16" s="31">
        <v>51</v>
      </c>
      <c r="D16" s="31">
        <v>162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371</v>
      </c>
      <c r="AJ16" s="70"/>
    </row>
    <row r="17" spans="1:36" s="47" customFormat="1" x14ac:dyDescent="0.25">
      <c r="A17" s="46" t="s">
        <v>27</v>
      </c>
      <c r="B17" s="22">
        <f>B16*$B$8</f>
        <v>856.36</v>
      </c>
      <c r="C17" s="22">
        <f>C16*$B$8</f>
        <v>276.42</v>
      </c>
      <c r="D17" s="22">
        <f t="shared" ref="D17:AG17" si="2">D16*$B$8</f>
        <v>878.04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2010.82</v>
      </c>
    </row>
    <row r="18" spans="1:36" s="32" customFormat="1" x14ac:dyDescent="0.25">
      <c r="A18" s="30" t="s">
        <v>23</v>
      </c>
      <c r="B18" s="33">
        <v>0</v>
      </c>
      <c r="C18" s="33">
        <v>181</v>
      </c>
      <c r="D18" s="33">
        <v>128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309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990.06999999999994</v>
      </c>
      <c r="D19" s="22">
        <f t="shared" si="3"/>
        <v>700.16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1690.23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158</v>
      </c>
      <c r="C22" s="20">
        <f t="shared" ref="C22:AG23" si="5">+C16+C18+C20</f>
        <v>232</v>
      </c>
      <c r="D22" s="20">
        <f t="shared" si="5"/>
        <v>290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680</v>
      </c>
    </row>
    <row r="23" spans="1:36" s="47" customFormat="1" x14ac:dyDescent="0.25">
      <c r="A23" s="48" t="s">
        <v>26</v>
      </c>
      <c r="B23" s="19">
        <f>+B17+B19+B21</f>
        <v>856.36</v>
      </c>
      <c r="C23" s="19">
        <f t="shared" si="5"/>
        <v>1266.49</v>
      </c>
      <c r="D23" s="19">
        <f t="shared" si="5"/>
        <v>1578.1999999999998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3701.0499999999997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611.82000000000005</v>
      </c>
      <c r="C49" s="44">
        <v>1255.5999999999999</v>
      </c>
      <c r="D49" s="44">
        <v>725.25</v>
      </c>
      <c r="E49" s="44">
        <v>21.17</v>
      </c>
      <c r="F49" s="44">
        <v>161.83000000000001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2775.67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129.91</v>
      </c>
      <c r="C53" s="44">
        <v>498.63</v>
      </c>
      <c r="D53" s="44">
        <v>45.89</v>
      </c>
      <c r="E53" s="44">
        <v>10.57</v>
      </c>
      <c r="F53" s="44">
        <v>90.36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775.36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6.52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1604.6100000000001</v>
      </c>
      <c r="C64" s="53">
        <f t="shared" ref="C64:AG64" si="21">+C15+C23+C31+C39+C47+C48+C49+C50+C51+C52+C53+C54+C55+C56+C57+C58+C59+C60+C61+C62+C63</f>
        <v>3020.7200000000003</v>
      </c>
      <c r="D64" s="53">
        <f t="shared" si="21"/>
        <v>2372.8399999999997</v>
      </c>
      <c r="E64" s="53">
        <f t="shared" si="21"/>
        <v>36.74</v>
      </c>
      <c r="F64" s="53">
        <f t="shared" si="21"/>
        <v>396.19000000000005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7431.1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1505.58</v>
      </c>
      <c r="C67" s="57">
        <f t="shared" ref="C67:L67" si="23">C12</f>
        <v>2926.52</v>
      </c>
      <c r="D67" s="57">
        <f t="shared" si="23"/>
        <v>2372.81</v>
      </c>
      <c r="E67" s="57">
        <f t="shared" si="23"/>
        <v>36.74</v>
      </c>
      <c r="F67" s="57">
        <f t="shared" si="23"/>
        <v>395.44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7237.0899999999992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1505.58</v>
      </c>
      <c r="C69" s="59">
        <f t="shared" ref="C69:AG69" si="25">+C67+C68</f>
        <v>2926.52</v>
      </c>
      <c r="D69" s="59">
        <f t="shared" si="25"/>
        <v>2372.81</v>
      </c>
      <c r="E69" s="59">
        <f t="shared" si="25"/>
        <v>36.74</v>
      </c>
      <c r="F69" s="59">
        <f t="shared" si="25"/>
        <v>395.44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7237.0899999999992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99.0300000000002</v>
      </c>
      <c r="C70" s="57">
        <f t="shared" si="26"/>
        <v>94.200000000000273</v>
      </c>
      <c r="D70" s="57">
        <f t="shared" si="26"/>
        <v>2.9999999999745341E-2</v>
      </c>
      <c r="E70" s="57">
        <f t="shared" si="26"/>
        <v>0</v>
      </c>
      <c r="F70" s="57">
        <f t="shared" si="26"/>
        <v>0.75000000000005684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194.01000000000028</v>
      </c>
    </row>
    <row r="71" spans="1:34" ht="95.25" customHeight="1" x14ac:dyDescent="0.25">
      <c r="A71" s="77" t="s">
        <v>96</v>
      </c>
      <c r="B71" s="14" t="s">
        <v>133</v>
      </c>
      <c r="C71" s="14" t="s">
        <v>134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7" activePane="bottomRight" state="frozen"/>
      <selection pane="topRight" activeCell="B1" sqref="B1"/>
      <selection pane="bottomLeft" activeCell="A5" sqref="A5"/>
      <selection pane="bottomRight" activeCell="C71" sqref="C71: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4158.22</v>
      </c>
      <c r="C12" s="26">
        <v>3688.61</v>
      </c>
      <c r="D12" s="26">
        <v>960.94</v>
      </c>
      <c r="E12" s="26">
        <v>1752.08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10559.85</v>
      </c>
      <c r="AI12" s="26">
        <v>10477.219999999999</v>
      </c>
      <c r="AJ12" s="69">
        <f>+AI12-AH12</f>
        <v>-82.630000000001019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218.5</v>
      </c>
      <c r="C15" s="23">
        <v>306</v>
      </c>
      <c r="D15" s="23">
        <v>221.5</v>
      </c>
      <c r="E15" s="23">
        <v>244.7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990.7</v>
      </c>
    </row>
    <row r="16" spans="1:36" s="32" customFormat="1" x14ac:dyDescent="0.25">
      <c r="A16" s="30" t="s">
        <v>20</v>
      </c>
      <c r="B16" s="31">
        <v>216</v>
      </c>
      <c r="C16" s="31">
        <v>209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425</v>
      </c>
      <c r="AJ16" s="70"/>
    </row>
    <row r="17" spans="1:36" s="47" customFormat="1" x14ac:dyDescent="0.25">
      <c r="A17" s="46" t="s">
        <v>27</v>
      </c>
      <c r="B17" s="22">
        <f>B16*$B$8</f>
        <v>1170.72</v>
      </c>
      <c r="C17" s="22">
        <f>C16*$B$8</f>
        <v>1132.78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2303.5</v>
      </c>
    </row>
    <row r="18" spans="1:36" s="32" customFormat="1" x14ac:dyDescent="0.25">
      <c r="A18" s="30" t="s">
        <v>23</v>
      </c>
      <c r="B18" s="33">
        <v>85</v>
      </c>
      <c r="C18" s="33">
        <v>30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115</v>
      </c>
      <c r="AJ18" s="70"/>
    </row>
    <row r="19" spans="1:36" s="47" customFormat="1" x14ac:dyDescent="0.25">
      <c r="A19" s="46" t="s">
        <v>27</v>
      </c>
      <c r="B19" s="22">
        <f>B18*$B$9</f>
        <v>464.95</v>
      </c>
      <c r="C19" s="22">
        <f t="shared" ref="C19:AG19" si="3">C18*$B$9</f>
        <v>164.1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629.04999999999995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301</v>
      </c>
      <c r="C22" s="20">
        <f t="shared" ref="C22:AG23" si="5">+C16+C18+C20</f>
        <v>239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540</v>
      </c>
    </row>
    <row r="23" spans="1:36" s="47" customFormat="1" x14ac:dyDescent="0.25">
      <c r="A23" s="48" t="s">
        <v>26</v>
      </c>
      <c r="B23" s="19">
        <f>+B17+B19+B21</f>
        <v>1635.67</v>
      </c>
      <c r="C23" s="19">
        <f t="shared" si="5"/>
        <v>1296.8799999999999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2932.55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46.49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46.49</v>
      </c>
    </row>
    <row r="41" spans="1:34" s="47" customFormat="1" x14ac:dyDescent="0.25">
      <c r="A41" s="46" t="s">
        <v>44</v>
      </c>
      <c r="B41" s="22">
        <f>B40*$B$8</f>
        <v>251.97580000000002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251.97580000000002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46.49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46.49</v>
      </c>
    </row>
    <row r="47" spans="1:34" s="47" customFormat="1" x14ac:dyDescent="0.25">
      <c r="A47" s="48" t="s">
        <v>48</v>
      </c>
      <c r="B47" s="19">
        <f>+B41+B43+B45</f>
        <v>251.97580000000002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251.97580000000002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1810.75</v>
      </c>
      <c r="C49" s="44">
        <v>1406.6</v>
      </c>
      <c r="D49" s="44">
        <v>522.97</v>
      </c>
      <c r="E49" s="44">
        <v>979.85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4720.17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188.05</v>
      </c>
      <c r="C53" s="44">
        <v>627.96</v>
      </c>
      <c r="D53" s="44">
        <v>216.75</v>
      </c>
      <c r="E53" s="44">
        <v>516.27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1549.03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54.52</v>
      </c>
      <c r="C55" s="44"/>
      <c r="D55" s="44"/>
      <c r="E55" s="44">
        <v>12.36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4159.4658000000009</v>
      </c>
      <c r="C64" s="53">
        <f t="shared" ref="C64:AG64" si="21">+C15+C23+C31+C39+C47+C48+C49+C50+C51+C52+C53+C54+C55+C56+C57+C58+C59+C60+C61+C62+C63</f>
        <v>3637.4399999999996</v>
      </c>
      <c r="D64" s="53">
        <f t="shared" si="21"/>
        <v>961.22</v>
      </c>
      <c r="E64" s="53">
        <f t="shared" si="21"/>
        <v>1753.1799999999998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10511.3058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4158.22</v>
      </c>
      <c r="C67" s="57">
        <f t="shared" ref="C67:L67" si="23">C12</f>
        <v>3688.61</v>
      </c>
      <c r="D67" s="57">
        <f t="shared" si="23"/>
        <v>960.94</v>
      </c>
      <c r="E67" s="57">
        <f t="shared" si="23"/>
        <v>1752.08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10559.85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4158.22</v>
      </c>
      <c r="C69" s="59">
        <f t="shared" ref="C69:AG69" si="25">+C67+C68</f>
        <v>3688.61</v>
      </c>
      <c r="D69" s="59">
        <f t="shared" si="25"/>
        <v>960.94</v>
      </c>
      <c r="E69" s="59">
        <f t="shared" si="25"/>
        <v>1752.08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10559.85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1.2458000000005995</v>
      </c>
      <c r="C70" s="57">
        <f t="shared" si="26"/>
        <v>-51.170000000000528</v>
      </c>
      <c r="D70" s="57">
        <f t="shared" si="26"/>
        <v>0.27999999999997272</v>
      </c>
      <c r="E70" s="57">
        <f t="shared" si="26"/>
        <v>1.0999999999999091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-48.544200000000046</v>
      </c>
    </row>
    <row r="71" spans="1:34" ht="107.25" customHeight="1" x14ac:dyDescent="0.25">
      <c r="A71" s="77" t="s">
        <v>96</v>
      </c>
      <c r="B71" s="14"/>
      <c r="C71" s="14" t="s">
        <v>135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136</v>
      </c>
      <c r="AH72" s="47"/>
    </row>
    <row r="73" spans="1:34" x14ac:dyDescent="0.25">
      <c r="C73" s="12" t="s">
        <v>137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520.72</v>
      </c>
      <c r="C12" s="26">
        <v>1326.45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1847.17</v>
      </c>
      <c r="AI12" s="26">
        <v>1830.53</v>
      </c>
      <c r="AJ12" s="69">
        <f>+AI12-AH12</f>
        <v>-16.6400000000001</v>
      </c>
    </row>
    <row r="13" spans="1:36" ht="19.5" customHeight="1" x14ac:dyDescent="0.25">
      <c r="A13" s="25" t="s">
        <v>117</v>
      </c>
      <c r="B13" s="26">
        <v>24</v>
      </c>
      <c r="C13" s="26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71</v>
      </c>
      <c r="C15" s="23">
        <v>20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</v>
      </c>
    </row>
    <row r="16" spans="1:36" s="32" customFormat="1" x14ac:dyDescent="0.25">
      <c r="A16" s="30" t="s">
        <v>20</v>
      </c>
      <c r="B16" s="31">
        <v>25</v>
      </c>
      <c r="C16" s="31">
        <v>35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</v>
      </c>
      <c r="AJ16" s="70"/>
    </row>
    <row r="17" spans="1:36" s="47" customFormat="1" x14ac:dyDescent="0.25">
      <c r="A17" s="46" t="s">
        <v>27</v>
      </c>
      <c r="B17" s="22">
        <f>B16*$B$8</f>
        <v>135.5</v>
      </c>
      <c r="C17" s="22">
        <f>C16*$B$8</f>
        <v>189.7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325.2</v>
      </c>
    </row>
    <row r="18" spans="1:36" s="32" customFormat="1" x14ac:dyDescent="0.25">
      <c r="A18" s="30" t="s">
        <v>23</v>
      </c>
      <c r="B18" s="33"/>
      <c r="C18" s="33">
        <v>48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262.56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262.56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83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108</v>
      </c>
    </row>
    <row r="23" spans="1:36" s="47" customFormat="1" x14ac:dyDescent="0.25">
      <c r="A23" s="48" t="s">
        <v>26</v>
      </c>
      <c r="B23" s="19">
        <f>+B17+B19+B21</f>
        <v>135.5</v>
      </c>
      <c r="C23" s="19">
        <f t="shared" si="5"/>
        <v>452.26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587.76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8.4600000000000009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8.4600000000000009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46.276200000000003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46.276200000000003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8.4600000000000009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8.4600000000000009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46.276200000000003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46.276200000000003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325.55</v>
      </c>
      <c r="C49" s="44">
        <v>619.25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944.8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10.029999999999999</v>
      </c>
      <c r="C53" s="44">
        <v>200.99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211.02</v>
      </c>
    </row>
    <row r="54" spans="1:34" x14ac:dyDescent="0.25">
      <c r="A54" s="17" t="s">
        <v>114</v>
      </c>
      <c r="B54" s="44"/>
      <c r="C54" s="44">
        <v>36.22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36.22</v>
      </c>
    </row>
    <row r="55" spans="1:34" x14ac:dyDescent="0.25">
      <c r="A55" s="17" t="s">
        <v>52</v>
      </c>
      <c r="B55" s="44">
        <v>3.41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3.41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545.4899999999999</v>
      </c>
      <c r="C64" s="53">
        <f t="shared" ref="C64:AG64" si="21">+C15+C23+C31+C39+C47+C48+C49+C50+C51+C52+C53+C54+C55+C56+C57+C58+C59+C60+C61+C62+C63</f>
        <v>1374.9962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1920.4861999999998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520.72</v>
      </c>
      <c r="C67" s="57">
        <f t="shared" ref="C67:L67" si="23">C12</f>
        <v>1326.45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1847.17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48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72</v>
      </c>
    </row>
    <row r="69" spans="1:34" s="47" customFormat="1" x14ac:dyDescent="0.25">
      <c r="A69" s="58" t="s">
        <v>94</v>
      </c>
      <c r="B69" s="59">
        <f>+B67+B68</f>
        <v>544.72</v>
      </c>
      <c r="C69" s="59">
        <f t="shared" ref="C69:AG69" si="25">+C67+C68</f>
        <v>1374.45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1919.17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0.76999999999986812</v>
      </c>
      <c r="C70" s="57">
        <f t="shared" si="26"/>
        <v>0.54619999999999891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1.316199999999867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AK48" sqref="AK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>
        <v>5.72</v>
      </c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418.97</v>
      </c>
      <c r="C12" s="26">
        <v>144.80000000000001</v>
      </c>
      <c r="D12" s="26">
        <v>5038.5600000000004</v>
      </c>
      <c r="E12" s="26">
        <v>2293.5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7895.83</v>
      </c>
      <c r="AI12" s="26">
        <v>7895.83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142</v>
      </c>
      <c r="C15" s="23">
        <v>50</v>
      </c>
      <c r="D15" s="23"/>
      <c r="E15" s="23">
        <v>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198.5</v>
      </c>
    </row>
    <row r="16" spans="1:36" s="32" customFormat="1" x14ac:dyDescent="0.25">
      <c r="A16" s="30" t="s">
        <v>20</v>
      </c>
      <c r="B16" s="31">
        <v>11</v>
      </c>
      <c r="C16" s="31">
        <v>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</v>
      </c>
      <c r="AJ16" s="70"/>
    </row>
    <row r="17" spans="1:36" s="47" customFormat="1" x14ac:dyDescent="0.25">
      <c r="A17" s="46" t="s">
        <v>27</v>
      </c>
      <c r="B17" s="22">
        <f>B16*$B$8</f>
        <v>59.62</v>
      </c>
      <c r="C17" s="22">
        <f>C16*$B$8</f>
        <v>54.2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113.82</v>
      </c>
    </row>
    <row r="18" spans="1:36" s="32" customFormat="1" x14ac:dyDescent="0.25">
      <c r="A18" s="30" t="s">
        <v>23</v>
      </c>
      <c r="B18" s="33"/>
      <c r="C18" s="33"/>
      <c r="D18" s="33">
        <v>403</v>
      </c>
      <c r="E18" s="33">
        <v>312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715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2204.41</v>
      </c>
      <c r="E19" s="22">
        <f t="shared" si="3"/>
        <v>1706.6399999999999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3911.0499999999997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</v>
      </c>
      <c r="C22" s="20">
        <f t="shared" ref="C22:AG23" si="5">+C16+C18+C20</f>
        <v>10</v>
      </c>
      <c r="D22" s="20">
        <f t="shared" si="5"/>
        <v>403</v>
      </c>
      <c r="E22" s="20">
        <f t="shared" si="5"/>
        <v>312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736</v>
      </c>
    </row>
    <row r="23" spans="1:36" s="47" customFormat="1" x14ac:dyDescent="0.25">
      <c r="A23" s="48" t="s">
        <v>26</v>
      </c>
      <c r="B23" s="19">
        <f>+B17+B19+B21</f>
        <v>59.62</v>
      </c>
      <c r="C23" s="19">
        <f t="shared" si="5"/>
        <v>54.2</v>
      </c>
      <c r="D23" s="19">
        <f t="shared" si="5"/>
        <v>2204.41</v>
      </c>
      <c r="E23" s="19">
        <f t="shared" si="5"/>
        <v>1706.6399999999999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4024.87</v>
      </c>
    </row>
    <row r="24" spans="1:36" x14ac:dyDescent="0.25">
      <c r="A24" s="13" t="s">
        <v>28</v>
      </c>
      <c r="B24" s="34"/>
      <c r="C24" s="34"/>
      <c r="D24" s="34">
        <v>70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70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400.4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400.4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70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70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400.4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400.4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21.69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21.69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117.55980000000001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117.55980000000001</v>
      </c>
    </row>
    <row r="42" spans="1:34" x14ac:dyDescent="0.25">
      <c r="A42" s="13" t="s">
        <v>45</v>
      </c>
      <c r="B42" s="38"/>
      <c r="C42" s="38"/>
      <c r="D42" s="38">
        <v>10.17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10.17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55.629899999999999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55.629899999999999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31.86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173.18970000000002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173.18970000000002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218.31</v>
      </c>
      <c r="C49" s="44">
        <v>40.53</v>
      </c>
      <c r="D49" s="44">
        <v>2247.3000000000002</v>
      </c>
      <c r="E49" s="44">
        <v>581.34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3087.4800000000005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419.93</v>
      </c>
      <c r="C64" s="53">
        <f t="shared" ref="C64:AG64" si="21">+C15+C23+C31+C39+C47+C48+C49+C50+C51+C52+C53+C54+C55+C56+C57+C58+C59+C60+C61+C62+C63</f>
        <v>144.73000000000002</v>
      </c>
      <c r="D64" s="53">
        <f t="shared" si="21"/>
        <v>5025.2996999999996</v>
      </c>
      <c r="E64" s="53">
        <f t="shared" si="21"/>
        <v>2294.48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7884.439699999999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418.97</v>
      </c>
      <c r="C67" s="57">
        <f t="shared" ref="C67:L67" si="23">C12</f>
        <v>144.80000000000001</v>
      </c>
      <c r="D67" s="57">
        <f t="shared" si="23"/>
        <v>5038.5600000000004</v>
      </c>
      <c r="E67" s="57">
        <f t="shared" si="23"/>
        <v>2293.5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7895.83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418.97</v>
      </c>
      <c r="C69" s="59">
        <f t="shared" ref="C69:AG69" si="25">+C67+C68</f>
        <v>144.80000000000001</v>
      </c>
      <c r="D69" s="59">
        <f t="shared" si="25"/>
        <v>5038.5600000000004</v>
      </c>
      <c r="E69" s="59">
        <f t="shared" si="25"/>
        <v>2293.5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7895.83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0.95999999999997954</v>
      </c>
      <c r="C70" s="57">
        <f t="shared" si="26"/>
        <v>-6.9999999999993179E-2</v>
      </c>
      <c r="D70" s="57">
        <f t="shared" si="26"/>
        <v>-13.260300000000825</v>
      </c>
      <c r="E70" s="57">
        <f t="shared" si="26"/>
        <v>0.98000000000001819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-11.390300000000821</v>
      </c>
    </row>
    <row r="71" spans="1:34" ht="96" customHeight="1" x14ac:dyDescent="0.25">
      <c r="A71" s="77" t="s">
        <v>96</v>
      </c>
      <c r="B71" s="14"/>
      <c r="C71" s="14"/>
      <c r="D71" s="14" t="s">
        <v>138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4" activePane="bottomRight" state="frozen"/>
      <selection pane="topRight" activeCell="B1" sqref="B1"/>
      <selection pane="bottomLeft" activeCell="A5" sqref="A5"/>
      <selection pane="bottomRight" activeCell="AF33" sqref="AF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5.42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1624.79</v>
      </c>
      <c r="C12" s="26">
        <v>3250.13</v>
      </c>
      <c r="D12" s="26">
        <v>830.2</v>
      </c>
      <c r="E12" s="26">
        <v>2837.08</v>
      </c>
      <c r="F12" s="26">
        <v>718.75</v>
      </c>
      <c r="G12" s="26">
        <v>3296.42</v>
      </c>
      <c r="H12" s="26">
        <v>1202.6300000000001</v>
      </c>
      <c r="I12" s="26">
        <v>838.06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14598.06</v>
      </c>
      <c r="AI12" s="26">
        <v>14456.73</v>
      </c>
      <c r="AJ12" s="69">
        <f>+AI12-AH12</f>
        <v>-141.32999999999993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167.5</v>
      </c>
      <c r="C15" s="23">
        <v>77.5</v>
      </c>
      <c r="D15" s="23"/>
      <c r="E15" s="23">
        <v>515</v>
      </c>
      <c r="F15" s="23">
        <v>24</v>
      </c>
      <c r="G15" s="23">
        <v>240.5</v>
      </c>
      <c r="H15" s="23">
        <v>244</v>
      </c>
      <c r="I15" s="23">
        <v>40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1308.5</v>
      </c>
    </row>
    <row r="16" spans="1:36" s="32" customFormat="1" x14ac:dyDescent="0.25">
      <c r="A16" s="30" t="s">
        <v>20</v>
      </c>
      <c r="B16" s="31">
        <v>113</v>
      </c>
      <c r="C16" s="31">
        <v>193</v>
      </c>
      <c r="D16" s="31">
        <v>60</v>
      </c>
      <c r="E16" s="31">
        <v>141</v>
      </c>
      <c r="F16" s="31">
        <v>71</v>
      </c>
      <c r="G16" s="31">
        <v>183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761</v>
      </c>
      <c r="AJ16" s="70"/>
    </row>
    <row r="17" spans="1:36" s="47" customFormat="1" x14ac:dyDescent="0.25">
      <c r="A17" s="46" t="s">
        <v>27</v>
      </c>
      <c r="B17" s="22">
        <f>B16*$B$8</f>
        <v>612.46</v>
      </c>
      <c r="C17" s="22">
        <f>C16*$B$8</f>
        <v>1046.06</v>
      </c>
      <c r="D17" s="22">
        <f t="shared" ref="D17:AG17" si="2">D16*$B$8</f>
        <v>325.2</v>
      </c>
      <c r="E17" s="22">
        <f t="shared" si="2"/>
        <v>764.22</v>
      </c>
      <c r="F17" s="22">
        <f t="shared" si="2"/>
        <v>384.82</v>
      </c>
      <c r="G17" s="22">
        <f t="shared" si="2"/>
        <v>991.86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4124.62</v>
      </c>
    </row>
    <row r="18" spans="1:36" s="32" customFormat="1" x14ac:dyDescent="0.25">
      <c r="A18" s="30" t="s">
        <v>23</v>
      </c>
      <c r="B18" s="33"/>
      <c r="C18" s="33">
        <v>91</v>
      </c>
      <c r="D18" s="33"/>
      <c r="E18" s="33">
        <v>68</v>
      </c>
      <c r="F18" s="33"/>
      <c r="G18" s="33">
        <v>73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232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497.77</v>
      </c>
      <c r="D19" s="22">
        <f t="shared" si="3"/>
        <v>0</v>
      </c>
      <c r="E19" s="22">
        <f t="shared" si="3"/>
        <v>371.96</v>
      </c>
      <c r="F19" s="22">
        <f t="shared" si="3"/>
        <v>0</v>
      </c>
      <c r="G19" s="22">
        <f t="shared" si="3"/>
        <v>399.31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1269.04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284</v>
      </c>
      <c r="D22" s="20">
        <f t="shared" si="5"/>
        <v>60</v>
      </c>
      <c r="E22" s="20">
        <f t="shared" si="5"/>
        <v>209</v>
      </c>
      <c r="F22" s="20">
        <f t="shared" si="5"/>
        <v>71</v>
      </c>
      <c r="G22" s="20">
        <f t="shared" si="5"/>
        <v>256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993</v>
      </c>
    </row>
    <row r="23" spans="1:36" s="47" customFormat="1" x14ac:dyDescent="0.25">
      <c r="A23" s="48" t="s">
        <v>26</v>
      </c>
      <c r="B23" s="19">
        <f>+B17+B19+B21</f>
        <v>612.46</v>
      </c>
      <c r="C23" s="19">
        <f t="shared" si="5"/>
        <v>1543.83</v>
      </c>
      <c r="D23" s="19">
        <f t="shared" si="5"/>
        <v>325.2</v>
      </c>
      <c r="E23" s="19">
        <f t="shared" si="5"/>
        <v>1136.18</v>
      </c>
      <c r="F23" s="19">
        <f t="shared" si="5"/>
        <v>384.82</v>
      </c>
      <c r="G23" s="19">
        <f t="shared" si="5"/>
        <v>1391.17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5393.66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696.58</v>
      </c>
      <c r="C49" s="44">
        <v>1250.19</v>
      </c>
      <c r="D49" s="44"/>
      <c r="E49" s="44"/>
      <c r="F49" s="44"/>
      <c r="G49" s="44"/>
      <c r="H49" s="44">
        <v>959.84</v>
      </c>
      <c r="I49" s="44">
        <v>766.58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3673.19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274.48</v>
      </c>
      <c r="E52" s="44">
        <v>895.02</v>
      </c>
      <c r="F52" s="44">
        <v>224.49</v>
      </c>
      <c r="G52" s="44">
        <v>1490.45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2884.44</v>
      </c>
    </row>
    <row r="53" spans="1:34" x14ac:dyDescent="0.25">
      <c r="A53" s="17" t="s">
        <v>18</v>
      </c>
      <c r="B53" s="44">
        <v>140.07</v>
      </c>
      <c r="C53" s="44">
        <v>379.67</v>
      </c>
      <c r="D53" s="44">
        <v>272.95999999999998</v>
      </c>
      <c r="E53" s="44">
        <v>296.14</v>
      </c>
      <c r="F53" s="44">
        <v>86.9</v>
      </c>
      <c r="G53" s="44">
        <v>178.97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1354.7100000000003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11</v>
      </c>
      <c r="D55" s="44"/>
      <c r="E55" s="44"/>
      <c r="F55" s="44"/>
      <c r="G55" s="44"/>
      <c r="H55" s="44"/>
      <c r="I55" s="44">
        <v>31.9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1616.61</v>
      </c>
      <c r="C64" s="53">
        <f t="shared" ref="C64:AG64" si="21">+C15+C23+C31+C39+C47+C48+C49+C50+C51+C52+C53+C54+C55+C56+C57+C58+C59+C60+C61+C62+C63</f>
        <v>3262.19</v>
      </c>
      <c r="D64" s="53">
        <f t="shared" si="21"/>
        <v>872.6400000000001</v>
      </c>
      <c r="E64" s="53">
        <f t="shared" si="21"/>
        <v>2842.3399999999997</v>
      </c>
      <c r="F64" s="53">
        <f t="shared" si="21"/>
        <v>720.20999999999992</v>
      </c>
      <c r="G64" s="53">
        <f t="shared" si="21"/>
        <v>3301.0899999999997</v>
      </c>
      <c r="H64" s="53">
        <f t="shared" si="21"/>
        <v>1203.8400000000001</v>
      </c>
      <c r="I64" s="53">
        <f t="shared" si="21"/>
        <v>838.48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14657.4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1624.79</v>
      </c>
      <c r="C67" s="57">
        <f t="shared" ref="C67:L67" si="23">C12</f>
        <v>3250.13</v>
      </c>
      <c r="D67" s="57">
        <f t="shared" si="23"/>
        <v>830.2</v>
      </c>
      <c r="E67" s="57">
        <f t="shared" si="23"/>
        <v>2837.08</v>
      </c>
      <c r="F67" s="57">
        <f t="shared" si="23"/>
        <v>718.75</v>
      </c>
      <c r="G67" s="57">
        <f t="shared" si="23"/>
        <v>3296.42</v>
      </c>
      <c r="H67" s="57">
        <f t="shared" si="23"/>
        <v>1202.6300000000001</v>
      </c>
      <c r="I67" s="57">
        <f t="shared" si="23"/>
        <v>838.06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14598.06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1624.79</v>
      </c>
      <c r="C69" s="59">
        <f t="shared" ref="C69:AG69" si="25">+C67+C68</f>
        <v>3250.13</v>
      </c>
      <c r="D69" s="59">
        <f t="shared" si="25"/>
        <v>830.2</v>
      </c>
      <c r="E69" s="59">
        <f t="shared" si="25"/>
        <v>2837.08</v>
      </c>
      <c r="F69" s="59">
        <f t="shared" si="25"/>
        <v>718.75</v>
      </c>
      <c r="G69" s="59">
        <f t="shared" si="25"/>
        <v>3296.42</v>
      </c>
      <c r="H69" s="59">
        <f t="shared" si="25"/>
        <v>1202.6300000000001</v>
      </c>
      <c r="I69" s="59">
        <f t="shared" si="25"/>
        <v>838.06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14598.06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-8.1800000000000637</v>
      </c>
      <c r="C70" s="57">
        <f t="shared" si="26"/>
        <v>12.059999999999945</v>
      </c>
      <c r="D70" s="57">
        <f t="shared" si="26"/>
        <v>42.440000000000055</v>
      </c>
      <c r="E70" s="57">
        <f t="shared" si="26"/>
        <v>5.2599999999997635</v>
      </c>
      <c r="F70" s="57">
        <f t="shared" si="26"/>
        <v>1.4599999999999227</v>
      </c>
      <c r="G70" s="57">
        <f t="shared" si="26"/>
        <v>4.669999999999618</v>
      </c>
      <c r="H70" s="57">
        <f t="shared" si="26"/>
        <v>1.2100000000000364</v>
      </c>
      <c r="I70" s="57">
        <f t="shared" si="26"/>
        <v>0.42000000000007276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59.33999999999935</v>
      </c>
    </row>
    <row r="71" spans="1:34" ht="94.5" customHeight="1" x14ac:dyDescent="0.25">
      <c r="A71" s="77" t="s">
        <v>96</v>
      </c>
      <c r="B71" s="14" t="s">
        <v>146</v>
      </c>
      <c r="C71" s="14"/>
      <c r="D71" s="14" t="s">
        <v>148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147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2022-06-20T18:43:57Z</dcterms:modified>
</cp:coreProperties>
</file>