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tabRatio="6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X64" i="152" l="1"/>
  <c r="X70" i="152" s="1"/>
  <c r="P64" i="152"/>
  <c r="P70" i="152" s="1"/>
  <c r="AH23" i="149"/>
  <c r="F11" i="145" s="1"/>
  <c r="AF64" i="152"/>
  <c r="AF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Y47" i="146" l="1"/>
  <c r="AC47" i="146"/>
  <c r="AG47" i="146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E47" i="40"/>
  <c r="W47" i="40"/>
  <c r="AA47" i="40"/>
  <c r="AD39" i="40"/>
  <c r="X3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Q39" i="40" l="1"/>
  <c r="M39" i="40"/>
  <c r="Z64" i="40"/>
  <c r="Z70" i="40" s="1"/>
  <c r="V64" i="40"/>
  <c r="V70" i="40" s="1"/>
  <c r="AD64" i="40"/>
  <c r="AD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P64" i="40" l="1"/>
  <c r="P70" i="40" s="1"/>
  <c r="R64" i="40"/>
  <c r="R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B38" i="40"/>
  <c r="K23" i="40" l="1"/>
  <c r="G23" i="40"/>
  <c r="K47" i="40"/>
  <c r="G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<sst xmlns="http://schemas.openxmlformats.org/spreadsheetml/2006/main" count="769" uniqueCount="146">
  <si>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</si>
  <si>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</si>
  <si>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</si>
  <si>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</si>
  <si>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</si>
  <si>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</si>
  <si>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</si>
  <si>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</si>
  <si>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</si>
  <si>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</si>
  <si>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</si>
  <si>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</si>
  <si>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</si>
  <si>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</si>
  <si>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</si>
  <si>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</si>
  <si>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</si>
  <si>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</si>
  <si>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</si>
  <si>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</si>
  <si>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</si>
  <si>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</si>
  <si>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</si>
  <si>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</si>
  <si>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</si>
  <si>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</si>
  <si>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</si>
  <si>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</si>
  <si>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</si>
  <si>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</si>
  <si>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</si>
  <si>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</si>
  <si>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</si>
  <si>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</si>
  <si>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</si>
  <si>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</si>
  <si>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</si>
  <si>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</si>
  <si>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</si>
  <si>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</si>
  <si>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</si>
  <si>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</si>
  <si>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</si>
  <si>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</si>
  <si>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</si>
  <si>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</si>
  <si>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</si>
  <si>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</si>
  <si>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</si>
  <si>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</si>
  <si>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</si>
  <si>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</si>
  <si>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</si>
  <si>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</si>
  <si>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</si>
  <si>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</si>
  <si>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</si>
  <si>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</si>
  <si>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</si>
  <si>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</si>
  <si>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</si>
  <si>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</si>
  <si>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</si>
  <si>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</si>
  <si>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</si>
  <si>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</si>
  <si>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</si>
  <si>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</si>
  <si>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</si>
  <si>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</si>
  <si>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</si>
  <si>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</si>
  <si>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</si>
  <si>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</si>
  <si>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</si>
  <si>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</si>
  <si>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</si>
  <si>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</si>
  <si>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</si>
  <si>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</si>
  <si>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</si>
  <si>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</si>
  <si>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</si>
  <si>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</si>
  <si>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</si>
  <si>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</si>
  <si>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</si>
  <si>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</si>
  <si>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</si>
  <si>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</si>
  <si>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</si>
  <si>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</si>
  <si>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</si>
  <si>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</si>
  <si>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</si>
  <si>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</si>
  <si>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</si>
  <si>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</si>
  <si>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</si>
  <si>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</si>
  <si>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</si>
  <si>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</si>
  <si>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</si>
  <si>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</si>
  <si>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</si>
  <si>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</si>
  <si>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</si>
  <si>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</si>
  <si>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</si>
  <si>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</si>
  <si>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</si>
  <si>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</si>
  <si>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</si>
  <si>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</si>
  <si>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</si>
  <si>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</si>
  <si>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</si>
  <si>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</si>
  <si>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</si>
  <si>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</si>
  <si>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</si>
  <si>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</si>
  <si>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</si>
  <si>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5.00periodico</t>
  </si>
  <si>
    <t>0.50f/c</t>
  </si>
  <si>
    <t>7.50f/c</t>
  </si>
  <si>
    <t>47.00f /c</t>
  </si>
  <si>
    <t>5.00 peridico</t>
  </si>
  <si>
    <t>mal registro de 5$</t>
  </si>
  <si>
    <t>nota a credito de 5$</t>
  </si>
  <si>
    <t>faltante de 1$</t>
  </si>
  <si>
    <t>17.50f/c</t>
  </si>
  <si>
    <t>9.00 f/c</t>
  </si>
  <si>
    <t>sobrante es del</t>
  </si>
  <si>
    <t>faltante de la mañana</t>
  </si>
  <si>
    <t>12.50f/c</t>
  </si>
  <si>
    <t>138.00f/c</t>
  </si>
  <si>
    <t>8.50 fondo</t>
  </si>
  <si>
    <t xml:space="preserve">27.00 cuenta cobrada de </t>
  </si>
  <si>
    <t>ma</t>
  </si>
  <si>
    <t>mas # 1814</t>
  </si>
  <si>
    <t>2.00 f/c</t>
  </si>
  <si>
    <t>82.50f/c</t>
  </si>
  <si>
    <t>34.00f/c</t>
  </si>
  <si>
    <t>20.00f /c</t>
  </si>
  <si>
    <t>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</si>
</sst>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107793.71999999999</v>
      </c>
      <c r="C2" s="43">
        <f>MODELO!AH12</f>
        <v>39501.99</v>
      </c>
      <c r="D2" s="43">
        <f>EXQUISITECES!AH12</f>
        <v>11070.79</v>
      </c>
      <c r="E2" s="43">
        <f>HOYADA!AH12</f>
        <v>14057.22</v>
      </c>
      <c r="F2" s="43">
        <f>FARMASTOP!AH12</f>
        <v>1686.25</v>
      </c>
      <c r="G2" s="43">
        <f>BOCAS!AH12</f>
        <v>5853.85</v>
      </c>
      <c r="H2" s="43">
        <f>LAGUNETICA!AH12</f>
        <v>24675.640000000003</v>
      </c>
      <c r="I2" s="43">
        <f>SANANTONIO!AH12</f>
        <v>0</v>
      </c>
      <c r="J2" s="43">
        <f>SUM(B2:I2)</f>
        <v>204639.46000000002</v>
      </c>
    </row>
    <row r="3" spans="1:10" x14ac:dyDescent="0.25">
      <c r="A3" s="46" t="s">
        <v>0</v>
      </c>
      <c r="B3" s="43">
        <f>AUTOMERCADO!AH15</f>
        <v>1624.5</v>
      </c>
      <c r="C3" s="43">
        <f>MODELO!AH15</f>
        <v>1803</v>
      </c>
      <c r="D3" s="43">
        <f>EXQUISITECES!AH15</f>
        <v>253.7</v>
      </c>
      <c r="E3" s="43">
        <f>HOYADA!AH15</f>
        <v>1813.5</v>
      </c>
      <c r="F3" s="43">
        <f>FARMASTOP!AH15</f>
        <v>16.5</v>
      </c>
      <c r="G3" s="43">
        <f>BOCAS!AH15</f>
        <v>0</v>
      </c>
      <c r="H3" s="43">
        <f>LAGUNETICA!AH15</f>
        <v>1656.5</v>
      </c>
      <c r="I3" s="43">
        <f>SANANTONIO!AH15</f>
        <v>0</v>
      </c>
      <c r="J3" s="43">
        <f t="shared" ref="J3:J52" si="0">SUM(B3:I3)</f>
        <v>7167.7</v>
      </c>
    </row>
    <row r="4" spans="1:10" x14ac:dyDescent="0.25">
      <c r="A4" s="73" t="s">
        <v>20</v>
      </c>
      <c r="B4" s="43">
        <f>AUTOMERCADO!AH16</f>
        <v>9242</v>
      </c>
      <c r="C4" s="43">
        <f>MODELO!AH16</f>
        <v>2995</v>
      </c>
      <c r="D4" s="43">
        <f>EXQUISITECES!AH16</f>
        <v>789</v>
      </c>
      <c r="E4" s="43">
        <f>HOYADA!AH16</f>
        <v>760</v>
      </c>
      <c r="F4" s="43">
        <f>FARMASTOP!AH16</f>
        <v>112</v>
      </c>
      <c r="G4" s="43">
        <f>BOCAS!AH16</f>
        <v>614</v>
      </c>
      <c r="H4" s="43">
        <f>LAGUNETICA!AH16</f>
        <v>1782</v>
      </c>
      <c r="I4" s="43">
        <f>SANANTONIO!AH16</f>
        <v>0</v>
      </c>
      <c r="J4" s="43">
        <f t="shared" si="0"/>
        <v>16294</v>
      </c>
    </row>
    <row r="5" spans="1:10" x14ac:dyDescent="0.25">
      <c r="A5" s="46" t="s">
        <v>27</v>
      </c>
      <c r="B5" s="43">
        <f>AUTOMERCADO!AH17</f>
        <v>50553.739999999991</v>
      </c>
      <c r="C5" s="43">
        <f>MODELO!AH17</f>
        <v>16382.65</v>
      </c>
      <c r="D5" s="43">
        <f>EXQUISITECES!AH17</f>
        <v>4315.83</v>
      </c>
      <c r="E5" s="43">
        <f>HOYADA!AH17</f>
        <v>4157.2</v>
      </c>
      <c r="F5" s="43">
        <f>FARMASTOP!AH17</f>
        <v>612.64</v>
      </c>
      <c r="G5" s="43">
        <f>BOCAS!AH17</f>
        <v>3358.58</v>
      </c>
      <c r="H5" s="43">
        <f>LAGUNETICA!AH17</f>
        <v>9747.5399999999972</v>
      </c>
      <c r="I5" s="43">
        <f>SANANTONIO!AH17</f>
        <v>0</v>
      </c>
      <c r="J5" s="43">
        <f t="shared" si="0"/>
        <v>89128.179999999978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9242</v>
      </c>
      <c r="C10" s="43">
        <f>MODELO!AH22</f>
        <v>2995</v>
      </c>
      <c r="D10" s="43">
        <f>EXQUISITECES!AH22</f>
        <v>789</v>
      </c>
      <c r="E10" s="43">
        <f>HOYADA!AH22</f>
        <v>760</v>
      </c>
      <c r="F10" s="43">
        <f>FARMASTOP!AH22</f>
        <v>112</v>
      </c>
      <c r="G10" s="43">
        <f>BOCAS!AH22</f>
        <v>614</v>
      </c>
      <c r="H10" s="43">
        <f>LAGUNETICA!AH22</f>
        <v>1782</v>
      </c>
      <c r="I10" s="43">
        <f>SANANTONIO!AH22</f>
        <v>0</v>
      </c>
      <c r="J10" s="43">
        <f t="shared" si="0"/>
        <v>16294</v>
      </c>
    </row>
    <row r="11" spans="1:10" x14ac:dyDescent="0.25">
      <c r="A11" s="48" t="s">
        <v>26</v>
      </c>
      <c r="B11" s="43">
        <f>AUTOMERCADO!AH23</f>
        <v>50553.739999999991</v>
      </c>
      <c r="C11" s="43">
        <f>MODELO!AH23</f>
        <v>16382.65</v>
      </c>
      <c r="D11" s="43">
        <f>EXQUISITECES!AH23</f>
        <v>4315.83</v>
      </c>
      <c r="E11" s="43">
        <f>HOYADA!AH23</f>
        <v>4157.2</v>
      </c>
      <c r="F11" s="43">
        <f>FARMASTOP!AH23</f>
        <v>612.64</v>
      </c>
      <c r="G11" s="43">
        <f>BOCAS!AH23</f>
        <v>3358.58</v>
      </c>
      <c r="H11" s="43">
        <f>LAGUNETICA!AH23</f>
        <v>9747.5399999999972</v>
      </c>
      <c r="I11" s="43">
        <f>SANANTONIO!AH23</f>
        <v>0</v>
      </c>
      <c r="J11" s="43">
        <f t="shared" si="0"/>
        <v>89128.179999999978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2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12</v>
      </c>
    </row>
    <row r="13" spans="1:10" x14ac:dyDescent="0.25">
      <c r="A13" s="46" t="s">
        <v>31</v>
      </c>
      <c r="B13" s="43">
        <f>AUTOMERCADO!AH25</f>
        <v>57.199999999999996</v>
      </c>
      <c r="C13" s="43">
        <f>MODELO!AH25</f>
        <v>11.44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68.64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2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12</v>
      </c>
    </row>
    <row r="19" spans="1:10" x14ac:dyDescent="0.25">
      <c r="A19" s="48" t="s">
        <v>33</v>
      </c>
      <c r="B19" s="43">
        <f>AUTOMERCADO!AH31</f>
        <v>57.199999999999996</v>
      </c>
      <c r="C19" s="43">
        <f>MODELO!AH31</f>
        <v>11.44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68.64</v>
      </c>
    </row>
    <row r="20" spans="1:10" x14ac:dyDescent="0.25">
      <c r="A20" s="46" t="s">
        <v>34</v>
      </c>
      <c r="B20" s="43">
        <f>AUTOMERCADO!AH32</f>
        <v>881.04</v>
      </c>
      <c r="C20" s="43">
        <f>MODELO!AH32</f>
        <v>64.319999999999993</v>
      </c>
      <c r="D20" s="43">
        <f>EXQUISITECES!AH32</f>
        <v>26</v>
      </c>
      <c r="E20" s="43">
        <f>HOYADA!AH32</f>
        <v>0</v>
      </c>
      <c r="F20" s="43">
        <f>FARMASTOP!AH32</f>
        <v>43.88</v>
      </c>
      <c r="G20" s="43">
        <f>BOCAS!AH32</f>
        <v>18.89</v>
      </c>
      <c r="H20" s="43">
        <f>LAGUNETICA!AH32</f>
        <v>0</v>
      </c>
      <c r="I20" s="43">
        <f>SANANTONIO!AH32</f>
        <v>0</v>
      </c>
      <c r="J20" s="43">
        <f t="shared" si="0"/>
        <v>1034.1299999999999</v>
      </c>
    </row>
    <row r="21" spans="1:10" x14ac:dyDescent="0.25">
      <c r="A21" s="46" t="s">
        <v>35</v>
      </c>
      <c r="B21" s="43">
        <f>AUTOMERCADO!AH33</f>
        <v>4819.2887999999994</v>
      </c>
      <c r="C21" s="43">
        <f>MODELO!AH33</f>
        <v>351.8304</v>
      </c>
      <c r="D21" s="43">
        <f>EXQUISITECES!AH33</f>
        <v>142.22</v>
      </c>
      <c r="E21" s="43">
        <f>HOYADA!AH33</f>
        <v>0</v>
      </c>
      <c r="F21" s="43">
        <f>FARMASTOP!AH33</f>
        <v>240.02360000000002</v>
      </c>
      <c r="G21" s="43">
        <f>BOCAS!AH33</f>
        <v>103.3283</v>
      </c>
      <c r="H21" s="43">
        <f>LAGUNETICA!AH33</f>
        <v>0</v>
      </c>
      <c r="I21" s="43">
        <f>SANANTONIO!AH33</f>
        <v>0</v>
      </c>
      <c r="J21" s="43">
        <f t="shared" si="0"/>
        <v>5656.6911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881.04</v>
      </c>
      <c r="C26" s="43">
        <f>MODELO!AH38</f>
        <v>64.319999999999993</v>
      </c>
      <c r="D26" s="43">
        <f>EXQUISITECES!AH38</f>
        <v>26</v>
      </c>
      <c r="E26" s="43">
        <f>HOYADA!AH38</f>
        <v>0</v>
      </c>
      <c r="F26" s="43">
        <f>FARMASTOP!AH38</f>
        <v>43.88</v>
      </c>
      <c r="G26" s="43">
        <f>BOCAS!AH38</f>
        <v>18.89</v>
      </c>
      <c r="H26" s="43">
        <f>LAGUNETICA!AH38</f>
        <v>0</v>
      </c>
      <c r="I26" s="43">
        <f>SANANTONIO!AH38</f>
        <v>0</v>
      </c>
      <c r="J26" s="43">
        <f t="shared" si="0"/>
        <v>1034.1299999999999</v>
      </c>
    </row>
    <row r="27" spans="1:10" x14ac:dyDescent="0.25">
      <c r="A27" s="48" t="s">
        <v>42</v>
      </c>
      <c r="B27" s="43">
        <f>AUTOMERCADO!AH39</f>
        <v>4819.2887999999994</v>
      </c>
      <c r="C27" s="43">
        <f>MODELO!AH39</f>
        <v>351.8304</v>
      </c>
      <c r="D27" s="43">
        <f>EXQUISITECES!AH39</f>
        <v>142.22</v>
      </c>
      <c r="E27" s="43">
        <f>HOYADA!AH39</f>
        <v>0</v>
      </c>
      <c r="F27" s="43">
        <f>FARMASTOP!AH39</f>
        <v>240.02360000000002</v>
      </c>
      <c r="G27" s="43">
        <f>BOCAS!AH39</f>
        <v>103.3283</v>
      </c>
      <c r="H27" s="43">
        <f>LAGUNETICA!AH39</f>
        <v>0</v>
      </c>
      <c r="I27" s="43">
        <f>SANANTONIO!AH39</f>
        <v>0</v>
      </c>
      <c r="J27" s="43">
        <f t="shared" si="0"/>
        <v>5656.6911</v>
      </c>
    </row>
    <row r="28" spans="1:10" x14ac:dyDescent="0.25">
      <c r="A28" s="46" t="s">
        <v>43</v>
      </c>
      <c r="B28" s="43">
        <f>AUTOMERCADO!AH40</f>
        <v>761.58</v>
      </c>
      <c r="C28" s="43">
        <f>MODELO!AH40</f>
        <v>29.36</v>
      </c>
      <c r="D28" s="43">
        <f>EXQUISITECES!AH40</f>
        <v>0</v>
      </c>
      <c r="E28" s="43">
        <f>HOYADA!AH40</f>
        <v>24.259999999999998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815.2</v>
      </c>
    </row>
    <row r="29" spans="1:10" x14ac:dyDescent="0.25">
      <c r="A29" s="46" t="s">
        <v>44</v>
      </c>
      <c r="B29" s="43">
        <f>AUTOMERCADO!AH41</f>
        <v>4165.8425999999999</v>
      </c>
      <c r="C29" s="43">
        <f>MODELO!AH41</f>
        <v>160.59919999999997</v>
      </c>
      <c r="D29" s="43">
        <f>EXQUISITECES!AH41</f>
        <v>0</v>
      </c>
      <c r="E29" s="43">
        <f>HOYADA!AH41</f>
        <v>132.7022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4459.1439999999993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761.58</v>
      </c>
      <c r="C34" s="43">
        <f>MODELO!AH46</f>
        <v>29.36</v>
      </c>
      <c r="D34" s="43">
        <f>EXQUISITECES!AH46</f>
        <v>0</v>
      </c>
      <c r="E34" s="43">
        <f>HOYADA!AH46</f>
        <v>24.259999999999998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815.2</v>
      </c>
    </row>
    <row r="35" spans="1:10" x14ac:dyDescent="0.25">
      <c r="A35" s="48" t="s">
        <v>48</v>
      </c>
      <c r="B35" s="43">
        <f>AUTOMERCADO!AH47</f>
        <v>4165.8425999999999</v>
      </c>
      <c r="C35" s="43">
        <f>MODELO!AH47</f>
        <v>160.59919999999997</v>
      </c>
      <c r="D35" s="43">
        <f>EXQUISITECES!AH47</f>
        <v>0</v>
      </c>
      <c r="E35" s="43">
        <f>HOYADA!AH47</f>
        <v>132.7022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4459.1439999999993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38886.750000000015</v>
      </c>
      <c r="C37" s="43">
        <f>MODELO!AH49</f>
        <v>15566.760000000002</v>
      </c>
      <c r="D37" s="43">
        <f>EXQUISITECES!AH49</f>
        <v>5609.15</v>
      </c>
      <c r="E37" s="43">
        <f>HOYADA!AH49</f>
        <v>5462.87</v>
      </c>
      <c r="F37" s="43">
        <f>FARMASTOP!AH49</f>
        <v>790.08999999999992</v>
      </c>
      <c r="G37" s="43">
        <f>BOCAS!AH49</f>
        <v>2195.35</v>
      </c>
      <c r="H37" s="43">
        <f>LAGUNETICA!AH49</f>
        <v>5622.7800000000007</v>
      </c>
      <c r="I37" s="43">
        <f>SANANTONIO!AH49</f>
        <v>0</v>
      </c>
      <c r="J37" s="43">
        <f t="shared" si="0"/>
        <v>74133.750000000029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1775.8000000000002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5991.5</v>
      </c>
      <c r="I40" s="43">
        <f>SANANTONIO!AH52</f>
        <v>0</v>
      </c>
      <c r="J40" s="43">
        <f t="shared" si="0"/>
        <v>7767.3</v>
      </c>
    </row>
    <row r="41" spans="1:10" x14ac:dyDescent="0.25">
      <c r="A41" s="74" t="s">
        <v>18</v>
      </c>
      <c r="B41" s="43">
        <f>AUTOMERCADO!AH53</f>
        <v>3128.08</v>
      </c>
      <c r="C41" s="43">
        <f>MODELO!AH53</f>
        <v>2685.1499999999996</v>
      </c>
      <c r="D41" s="43">
        <f>EXQUISITECES!AH53</f>
        <v>700.4</v>
      </c>
      <c r="E41" s="43">
        <f>HOYADA!AH53</f>
        <v>2314.5</v>
      </c>
      <c r="F41" s="43">
        <f>FARMASTOP!AH53</f>
        <v>80.069999999999993</v>
      </c>
      <c r="G41" s="43">
        <f>BOCAS!AH53</f>
        <v>170.12</v>
      </c>
      <c r="H41" s="43">
        <f>LAGUNETICA!AH53</f>
        <v>1574.3600000000001</v>
      </c>
      <c r="I41" s="43">
        <f>SANANTONIO!AH53</f>
        <v>0</v>
      </c>
      <c r="J41" s="43">
        <f t="shared" si="0"/>
        <v>10652.68</v>
      </c>
    </row>
    <row r="42" spans="1:10" x14ac:dyDescent="0.25">
      <c r="A42" s="74" t="s">
        <v>114</v>
      </c>
      <c r="B42" s="43">
        <f>AUTOMERCADO!AH54</f>
        <v>19.41</v>
      </c>
      <c r="C42" s="43">
        <f>MODELO!AH54</f>
        <v>19.11</v>
      </c>
      <c r="D42" s="43">
        <f>EXQUISITECES!AH54</f>
        <v>0</v>
      </c>
      <c r="E42" s="43">
        <f>HOYADA!AH54</f>
        <v>35.97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74.489999999999995</v>
      </c>
    </row>
    <row r="43" spans="1:10" x14ac:dyDescent="0.25">
      <c r="A43" s="74" t="s">
        <v>52</v>
      </c>
      <c r="B43" s="43">
        <f>AUTOMERCADO!AH55</f>
        <v>4781.3499999999995</v>
      </c>
      <c r="C43" s="43">
        <f>MODELO!AH55</f>
        <v>417.72</v>
      </c>
      <c r="D43" s="43">
        <f>EXQUISITECES!AH55</f>
        <v>95.43</v>
      </c>
      <c r="E43" s="43">
        <f>HOYADA!AH55</f>
        <v>148.54</v>
      </c>
      <c r="F43" s="43">
        <f>FARMASTOP!AH55</f>
        <v>0</v>
      </c>
      <c r="G43" s="43">
        <f>BOCAS!AH55</f>
        <v>166.03</v>
      </c>
      <c r="H43" s="43">
        <f>LAGUNETICA!AH55</f>
        <v>86.27</v>
      </c>
      <c r="I43" s="43">
        <f>SANANTONIO!AH55</f>
        <v>0</v>
      </c>
      <c r="J43" s="43">
        <f t="shared" si="0"/>
        <v>5695.34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76.58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76.58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336.66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336.66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108036.1614</v>
      </c>
      <c r="C52" s="75">
        <f>MODELO!AH64</f>
        <v>39587.299599999998</v>
      </c>
      <c r="D52" s="75">
        <f>EXQUISITECES!AH64</f>
        <v>11116.73</v>
      </c>
      <c r="E52" s="75">
        <f>HOYADA!AH64</f>
        <v>14065.282200000003</v>
      </c>
      <c r="F52" s="75">
        <f>FARMASTOP!AH64</f>
        <v>1739.3235999999999</v>
      </c>
      <c r="G52" s="75">
        <f>BOCAS!AH64</f>
        <v>5993.4082999999991</v>
      </c>
      <c r="H52" s="75">
        <f>LAGUNETICA!AH64</f>
        <v>24678.95</v>
      </c>
      <c r="I52" s="75">
        <f>SANANTONIO!AH64</f>
        <v>0</v>
      </c>
      <c r="J52" s="75">
        <f t="shared" si="0"/>
        <v>205217.15510000006</v>
      </c>
    </row>
    <row r="53" spans="1:10" x14ac:dyDescent="0.25">
      <c r="A53" s="56" t="s">
        <v>3</v>
      </c>
      <c r="B53" s="43">
        <f>B2</f>
        <v>107793.71999999999</v>
      </c>
      <c r="C53" s="43">
        <f t="shared" ref="C53:I53" si="1">C2</f>
        <v>39501.99</v>
      </c>
      <c r="D53" s="43">
        <f t="shared" si="1"/>
        <v>11070.79</v>
      </c>
      <c r="E53" s="43">
        <f t="shared" si="1"/>
        <v>14057.22</v>
      </c>
      <c r="F53" s="43">
        <f t="shared" si="1"/>
        <v>1686.25</v>
      </c>
      <c r="G53" s="43">
        <f t="shared" si="1"/>
        <v>5853.85</v>
      </c>
      <c r="H53" s="43">
        <f t="shared" si="1"/>
        <v>24675.640000000003</v>
      </c>
      <c r="I53" s="43">
        <f t="shared" si="1"/>
        <v>0</v>
      </c>
      <c r="J53" s="43">
        <f>J2</f>
        <v>204639.46000000002</v>
      </c>
    </row>
    <row r="54" spans="1:10" x14ac:dyDescent="0.25">
      <c r="A54" s="58" t="s">
        <v>95</v>
      </c>
      <c r="B54" s="43">
        <f>+B52-B53</f>
        <v>242.44140000001062</v>
      </c>
      <c r="C54" s="43">
        <f t="shared" ref="C54:I54" si="2">+C52-C53</f>
        <v>85.309600000000501</v>
      </c>
      <c r="D54" s="43">
        <f t="shared" si="2"/>
        <v>45.93999999999869</v>
      </c>
      <c r="E54" s="43">
        <f t="shared" si="2"/>
        <v>8.0622000000039407</v>
      </c>
      <c r="F54" s="43">
        <f t="shared" si="2"/>
        <v>53.073599999999942</v>
      </c>
      <c r="G54" s="43">
        <f t="shared" si="2"/>
        <v>139.55829999999878</v>
      </c>
      <c r="H54" s="43">
        <f t="shared" si="2"/>
        <v>3.3099999999976717</v>
      </c>
      <c r="I54" s="43">
        <f t="shared" si="2"/>
        <v>0</v>
      </c>
      <c r="J54" s="43">
        <f>+J52-J53</f>
        <v>577.69510000004084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75</v>
      </c>
      <c r="J11" s="5" t="s">
        <v>81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70</v>
      </c>
      <c r="S11" s="5" t="s">
        <v>76</v>
      </c>
      <c r="T11" s="5" t="s">
        <v>80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4385.6899999999996</v>
      </c>
      <c r="C12" s="26">
        <v>6128.06</v>
      </c>
      <c r="D12" s="26">
        <v>5162.4399999999996</v>
      </c>
      <c r="E12" s="26">
        <v>8075.01</v>
      </c>
      <c r="F12" s="26">
        <v>10860.13</v>
      </c>
      <c r="G12" s="26">
        <v>6029.39</v>
      </c>
      <c r="H12" s="26">
        <v>3188.18</v>
      </c>
      <c r="I12" s="26">
        <v>21.05</v>
      </c>
      <c r="J12" s="26">
        <v>56.8</v>
      </c>
      <c r="K12" s="26">
        <v>9023.24</v>
      </c>
      <c r="L12" s="26">
        <v>6017.92</v>
      </c>
      <c r="M12" s="26">
        <v>8952.86</v>
      </c>
      <c r="N12" s="26">
        <v>9213.4</v>
      </c>
      <c r="O12" s="26">
        <v>10101.790000000001</v>
      </c>
      <c r="P12" s="26">
        <v>11263.58</v>
      </c>
      <c r="Q12" s="26">
        <v>6353.54</v>
      </c>
      <c r="R12" s="26">
        <v>384.14</v>
      </c>
      <c r="S12" s="26">
        <v>715.26</v>
      </c>
      <c r="T12" s="26">
        <v>1861.24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107793.71999999999</v>
      </c>
      <c r="AI12" s="26">
        <v>106093.13</v>
      </c>
      <c r="AJ12" s="69">
        <f>+AI12-AH12</f>
        <v>-1700.589999999982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95</v>
      </c>
      <c r="C15" s="23">
        <v>136</v>
      </c>
      <c r="D15" s="23">
        <v>45</v>
      </c>
      <c r="E15" s="23">
        <v>39</v>
      </c>
      <c r="F15" s="23">
        <v>113</v>
      </c>
      <c r="G15" s="23"/>
      <c r="H15" s="23">
        <v>152</v>
      </c>
      <c r="I15" s="23">
        <v>0.5</v>
      </c>
      <c r="J15" s="23"/>
      <c r="K15" s="23"/>
      <c r="L15" s="23">
        <v>209</v>
      </c>
      <c r="M15" s="23">
        <v>266</v>
      </c>
      <c r="N15" s="23"/>
      <c r="O15" s="23">
        <v>21</v>
      </c>
      <c r="P15" s="23"/>
      <c r="Q15" s="23">
        <v>245.5</v>
      </c>
      <c r="R15" s="23">
        <v>16</v>
      </c>
      <c r="S15" s="23">
        <v>110</v>
      </c>
      <c r="T15" s="23">
        <v>176.5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1624.5</v>
      </c>
    </row>
    <row r="16" spans="1:36" s="32" customFormat="1" x14ac:dyDescent="0.25">
      <c r="A16" s="30" t="s">
        <v>20</v>
      </c>
      <c r="B16" s="31">
        <v>510</v>
      </c>
      <c r="C16" s="31">
        <v>390</v>
      </c>
      <c r="D16" s="31">
        <v>335</v>
      </c>
      <c r="E16" s="31">
        <v>628</v>
      </c>
      <c r="F16" s="31">
        <v>1051</v>
      </c>
      <c r="G16" s="31">
        <v>350</v>
      </c>
      <c r="H16" s="31"/>
      <c r="I16" s="31"/>
      <c r="J16" s="31"/>
      <c r="K16" s="31">
        <v>880</v>
      </c>
      <c r="L16" s="31">
        <v>530</v>
      </c>
      <c r="M16" s="31">
        <v>1105</v>
      </c>
      <c r="N16" s="31">
        <v>991</v>
      </c>
      <c r="O16" s="31">
        <v>1172</v>
      </c>
      <c r="P16" s="31">
        <v>1191</v>
      </c>
      <c r="Q16" s="31"/>
      <c r="R16" s="31"/>
      <c r="S16" s="31"/>
      <c r="T16" s="31">
        <v>109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9242</v>
      </c>
      <c r="AJ16" s="70"/>
    </row>
    <row r="17" spans="1:36" s="47" customFormat="1" x14ac:dyDescent="0.25">
      <c r="A17" s="46" t="s">
        <v>27</v>
      </c>
      <c r="B17" s="22">
        <f>B16*$B$8</f>
        <v>2789.7</v>
      </c>
      <c r="C17" s="22">
        <f>C16*$B$8</f>
        <v>2133.2999999999997</v>
      </c>
      <c r="D17" s="22">
        <f t="shared" ref="D17:L17" si="2">D16*$B$8</f>
        <v>1832.4499999999998</v>
      </c>
      <c r="E17" s="22">
        <f t="shared" si="2"/>
        <v>3435.16</v>
      </c>
      <c r="F17" s="22">
        <f t="shared" si="2"/>
        <v>5748.9699999999993</v>
      </c>
      <c r="G17" s="22">
        <f t="shared" si="2"/>
        <v>1914.5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4813.5999999999995</v>
      </c>
      <c r="L17" s="22">
        <f t="shared" si="2"/>
        <v>2899.1</v>
      </c>
      <c r="M17" s="22">
        <f t="shared" ref="M17:R17" si="3">M16*$B$8</f>
        <v>6044.3499999999995</v>
      </c>
      <c r="N17" s="22">
        <f t="shared" si="3"/>
        <v>5420.7699999999995</v>
      </c>
      <c r="O17" s="22">
        <f t="shared" si="3"/>
        <v>6410.84</v>
      </c>
      <c r="P17" s="22">
        <f t="shared" si="3"/>
        <v>6514.7699999999995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596.23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50553.739999999991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510</v>
      </c>
      <c r="C22" s="20">
        <f t="shared" ref="C22:L22" si="11">+C16+C18+C20</f>
        <v>390</v>
      </c>
      <c r="D22" s="20">
        <f t="shared" si="11"/>
        <v>335</v>
      </c>
      <c r="E22" s="20">
        <f t="shared" si="11"/>
        <v>628</v>
      </c>
      <c r="F22" s="20">
        <f t="shared" si="11"/>
        <v>1051</v>
      </c>
      <c r="G22" s="20">
        <f t="shared" si="11"/>
        <v>350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880</v>
      </c>
      <c r="L22" s="20">
        <f t="shared" si="11"/>
        <v>530</v>
      </c>
      <c r="M22" s="20">
        <f t="shared" ref="M22:S22" si="12">+M16+M18+M20</f>
        <v>1105</v>
      </c>
      <c r="N22" s="20">
        <f t="shared" si="12"/>
        <v>991</v>
      </c>
      <c r="O22" s="20">
        <f t="shared" si="12"/>
        <v>1172</v>
      </c>
      <c r="P22" s="20">
        <f t="shared" si="12"/>
        <v>1191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109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9242</v>
      </c>
    </row>
    <row r="23" spans="1:36" s="47" customFormat="1" x14ac:dyDescent="0.25">
      <c r="A23" s="48" t="s">
        <v>26</v>
      </c>
      <c r="B23" s="19">
        <f>+B17+B19+B21</f>
        <v>2789.7</v>
      </c>
      <c r="C23" s="19">
        <f t="shared" ref="C23:L23" si="14">+C17+C19+C21</f>
        <v>2133.2999999999997</v>
      </c>
      <c r="D23" s="19">
        <f t="shared" si="14"/>
        <v>1832.4499999999998</v>
      </c>
      <c r="E23" s="19">
        <f t="shared" si="14"/>
        <v>3435.16</v>
      </c>
      <c r="F23" s="19">
        <f t="shared" si="14"/>
        <v>5748.9699999999993</v>
      </c>
      <c r="G23" s="19">
        <f t="shared" si="14"/>
        <v>1914.5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4813.5999999999995</v>
      </c>
      <c r="L23" s="19">
        <f t="shared" si="14"/>
        <v>2899.1</v>
      </c>
      <c r="M23" s="19">
        <f t="shared" ref="M23:S23" si="15">+M17+M19+M21</f>
        <v>6044.3499999999995</v>
      </c>
      <c r="N23" s="19">
        <f t="shared" si="15"/>
        <v>5420.7699999999995</v>
      </c>
      <c r="O23" s="19">
        <f t="shared" si="15"/>
        <v>6410.84</v>
      </c>
      <c r="P23" s="19">
        <f t="shared" si="15"/>
        <v>6514.7699999999995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596.23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50553.739999999991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>
        <v>10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57.199999999999996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57.199999999999996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10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57.199999999999996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57.199999999999996</v>
      </c>
    </row>
    <row r="32" spans="1:36" x14ac:dyDescent="0.25">
      <c r="A32" s="13" t="s">
        <v>34</v>
      </c>
      <c r="B32" s="36">
        <v>40.020000000000003</v>
      </c>
      <c r="C32" s="36">
        <v>129.34</v>
      </c>
      <c r="D32" s="36"/>
      <c r="E32" s="36">
        <v>92.2</v>
      </c>
      <c r="F32" s="36">
        <v>99.46</v>
      </c>
      <c r="G32" s="36">
        <v>156.84</v>
      </c>
      <c r="H32" s="36"/>
      <c r="I32" s="36"/>
      <c r="J32" s="36"/>
      <c r="K32" s="36">
        <v>112.3</v>
      </c>
      <c r="L32" s="36"/>
      <c r="M32" s="37">
        <v>62.77</v>
      </c>
      <c r="N32" s="37">
        <v>95.47</v>
      </c>
      <c r="O32" s="37"/>
      <c r="P32" s="37">
        <v>92.64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881.04</v>
      </c>
    </row>
    <row r="33" spans="1:34" s="47" customFormat="1" x14ac:dyDescent="0.25">
      <c r="A33" s="46" t="s">
        <v>35</v>
      </c>
      <c r="B33" s="22">
        <f>B32*$B$8</f>
        <v>218.90940000000001</v>
      </c>
      <c r="C33" s="22">
        <f t="shared" ref="C33:L33" si="30">C32*$B$8</f>
        <v>707.48979999999995</v>
      </c>
      <c r="D33" s="22">
        <f t="shared" si="30"/>
        <v>0</v>
      </c>
      <c r="E33" s="22">
        <f t="shared" si="30"/>
        <v>504.334</v>
      </c>
      <c r="F33" s="22">
        <f t="shared" si="30"/>
        <v>544.04619999999989</v>
      </c>
      <c r="G33" s="22">
        <f t="shared" si="30"/>
        <v>857.91480000000001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614.28099999999995</v>
      </c>
      <c r="L33" s="22">
        <f t="shared" si="30"/>
        <v>0</v>
      </c>
      <c r="M33" s="22">
        <f t="shared" ref="M33:R33" si="31">M32*$B$8</f>
        <v>343.3519</v>
      </c>
      <c r="N33" s="22">
        <f t="shared" si="31"/>
        <v>522.22089999999992</v>
      </c>
      <c r="O33" s="22">
        <f t="shared" si="31"/>
        <v>0</v>
      </c>
      <c r="P33" s="22">
        <f t="shared" si="31"/>
        <v>506.74079999999998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4819.2887999999994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40.020000000000003</v>
      </c>
      <c r="C38" s="20">
        <f t="shared" ref="C38:L38" si="39">+C32+C34+C36</f>
        <v>129.34</v>
      </c>
      <c r="D38" s="20">
        <f t="shared" si="39"/>
        <v>0</v>
      </c>
      <c r="E38" s="20">
        <f t="shared" si="39"/>
        <v>92.2</v>
      </c>
      <c r="F38" s="20">
        <f t="shared" si="39"/>
        <v>99.46</v>
      </c>
      <c r="G38" s="20">
        <f t="shared" si="39"/>
        <v>156.84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112.3</v>
      </c>
      <c r="L38" s="20">
        <f t="shared" si="39"/>
        <v>0</v>
      </c>
      <c r="M38" s="20">
        <f t="shared" ref="M38:S38" si="40">+M32+M34+M36</f>
        <v>62.77</v>
      </c>
      <c r="N38" s="20">
        <f t="shared" si="40"/>
        <v>95.47</v>
      </c>
      <c r="O38" s="20">
        <f t="shared" si="40"/>
        <v>0</v>
      </c>
      <c r="P38" s="20">
        <f t="shared" si="40"/>
        <v>92.64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881.04</v>
      </c>
    </row>
    <row r="39" spans="1:34" s="47" customFormat="1" x14ac:dyDescent="0.25">
      <c r="A39" s="48" t="s">
        <v>42</v>
      </c>
      <c r="B39" s="19">
        <f>+B33+B35+B37</f>
        <v>218.90940000000001</v>
      </c>
      <c r="C39" s="19">
        <f t="shared" ref="C39:L39" si="42">+C33+C35+C37</f>
        <v>707.48979999999995</v>
      </c>
      <c r="D39" s="19">
        <f t="shared" si="42"/>
        <v>0</v>
      </c>
      <c r="E39" s="19">
        <f t="shared" si="42"/>
        <v>504.334</v>
      </c>
      <c r="F39" s="19">
        <f t="shared" si="42"/>
        <v>544.04619999999989</v>
      </c>
      <c r="G39" s="19">
        <f t="shared" si="42"/>
        <v>857.91480000000001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614.28099999999995</v>
      </c>
      <c r="L39" s="19">
        <f t="shared" si="42"/>
        <v>0</v>
      </c>
      <c r="M39" s="19">
        <f t="shared" ref="M39:S39" si="43">+M33+M35+M37</f>
        <v>343.3519</v>
      </c>
      <c r="N39" s="19">
        <f t="shared" si="43"/>
        <v>522.22089999999992</v>
      </c>
      <c r="O39" s="19">
        <f t="shared" si="43"/>
        <v>0</v>
      </c>
      <c r="P39" s="19">
        <f t="shared" si="43"/>
        <v>506.74079999999998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4819.2887999999994</v>
      </c>
    </row>
    <row r="40" spans="1:34" x14ac:dyDescent="0.25">
      <c r="A40" s="13" t="s">
        <v>43</v>
      </c>
      <c r="B40" s="36"/>
      <c r="C40" s="36">
        <v>50.18</v>
      </c>
      <c r="D40" s="36">
        <v>38.53</v>
      </c>
      <c r="E40" s="36">
        <v>215.32</v>
      </c>
      <c r="F40" s="36"/>
      <c r="G40" s="36">
        <v>90.83</v>
      </c>
      <c r="H40" s="36"/>
      <c r="I40" s="36"/>
      <c r="J40" s="36"/>
      <c r="K40" s="36">
        <v>105.37</v>
      </c>
      <c r="L40" s="36"/>
      <c r="M40" s="36">
        <v>49.21</v>
      </c>
      <c r="N40" s="36">
        <v>199.81</v>
      </c>
      <c r="O40" s="36"/>
      <c r="P40" s="36">
        <v>12.33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761.58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274.4846</v>
      </c>
      <c r="D41" s="22">
        <f t="shared" si="45"/>
        <v>210.75909999999999</v>
      </c>
      <c r="E41" s="22">
        <f t="shared" si="45"/>
        <v>1177.8003999999999</v>
      </c>
      <c r="F41" s="22">
        <f t="shared" si="45"/>
        <v>0</v>
      </c>
      <c r="G41" s="22">
        <f t="shared" si="45"/>
        <v>496.84009999999995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576.37390000000005</v>
      </c>
      <c r="L41" s="22">
        <f t="shared" si="45"/>
        <v>0</v>
      </c>
      <c r="M41" s="22">
        <f t="shared" ref="M41:R41" si="46">M40*$B$8</f>
        <v>269.17869999999999</v>
      </c>
      <c r="N41" s="22">
        <f t="shared" si="46"/>
        <v>1092.9606999999999</v>
      </c>
      <c r="O41" s="22">
        <f t="shared" si="46"/>
        <v>0</v>
      </c>
      <c r="P41" s="22">
        <f t="shared" si="46"/>
        <v>67.445099999999996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4165.8425999999999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50.18</v>
      </c>
      <c r="D46" s="20">
        <f t="shared" si="54"/>
        <v>38.53</v>
      </c>
      <c r="E46" s="20">
        <f t="shared" si="54"/>
        <v>215.32</v>
      </c>
      <c r="F46" s="20">
        <f t="shared" si="54"/>
        <v>0</v>
      </c>
      <c r="G46" s="20">
        <f t="shared" si="54"/>
        <v>90.83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105.37</v>
      </c>
      <c r="L46" s="20">
        <f t="shared" si="54"/>
        <v>0</v>
      </c>
      <c r="M46" s="20">
        <f t="shared" ref="M46:S46" si="55">+M40+M42+M44</f>
        <v>49.21</v>
      </c>
      <c r="N46" s="20">
        <f t="shared" si="55"/>
        <v>199.81</v>
      </c>
      <c r="O46" s="20">
        <f t="shared" si="55"/>
        <v>0</v>
      </c>
      <c r="P46" s="20">
        <f t="shared" si="55"/>
        <v>12.33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761.58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274.4846</v>
      </c>
      <c r="D47" s="19">
        <f t="shared" si="57"/>
        <v>210.75909999999999</v>
      </c>
      <c r="E47" s="19">
        <f t="shared" si="57"/>
        <v>1177.8003999999999</v>
      </c>
      <c r="F47" s="19">
        <f t="shared" si="57"/>
        <v>0</v>
      </c>
      <c r="G47" s="19">
        <f t="shared" si="57"/>
        <v>496.84009999999995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576.37390000000005</v>
      </c>
      <c r="L47" s="19">
        <f t="shared" si="57"/>
        <v>0</v>
      </c>
      <c r="M47" s="19">
        <f t="shared" ref="M47:S47" si="58">+M41+M43+M45</f>
        <v>269.17869999999999</v>
      </c>
      <c r="N47" s="19">
        <f t="shared" si="58"/>
        <v>1092.9606999999999</v>
      </c>
      <c r="O47" s="19">
        <f t="shared" si="58"/>
        <v>0</v>
      </c>
      <c r="P47" s="19">
        <f t="shared" si="58"/>
        <v>67.445099999999996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4165.8425999999999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889.84</v>
      </c>
      <c r="C49" s="44">
        <v>2467.69</v>
      </c>
      <c r="D49" s="44">
        <v>2213.04</v>
      </c>
      <c r="E49" s="44">
        <v>2679.2</v>
      </c>
      <c r="F49" s="44">
        <v>3672.99</v>
      </c>
      <c r="G49" s="44">
        <v>2611.12</v>
      </c>
      <c r="H49" s="44">
        <v>3036.31</v>
      </c>
      <c r="I49" s="44">
        <v>20.48</v>
      </c>
      <c r="J49" s="44">
        <v>56.8</v>
      </c>
      <c r="K49" s="44">
        <v>2190.06</v>
      </c>
      <c r="L49" s="44">
        <v>1018.07</v>
      </c>
      <c r="M49" s="45">
        <v>1572.47</v>
      </c>
      <c r="N49" s="45">
        <v>2003.49</v>
      </c>
      <c r="O49" s="45">
        <v>3354.64</v>
      </c>
      <c r="P49" s="45">
        <v>3370.07</v>
      </c>
      <c r="Q49" s="45">
        <v>5775.62</v>
      </c>
      <c r="R49" s="45">
        <v>368.37</v>
      </c>
      <c r="S49" s="45">
        <v>605.62</v>
      </c>
      <c r="T49" s="45">
        <v>980.87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38886.750000000015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79.849999999999994</v>
      </c>
      <c r="C53" s="44">
        <v>397.27</v>
      </c>
      <c r="D53" s="44">
        <v>588.63</v>
      </c>
      <c r="E53" s="44">
        <v>234.43</v>
      </c>
      <c r="F53" s="44"/>
      <c r="G53" s="44"/>
      <c r="H53" s="44"/>
      <c r="I53" s="44"/>
      <c r="J53" s="44"/>
      <c r="K53" s="44">
        <v>470.82</v>
      </c>
      <c r="L53" s="44">
        <v>602.41999999999996</v>
      </c>
      <c r="M53" s="45">
        <v>452.21</v>
      </c>
      <c r="N53" s="45">
        <v>192.81</v>
      </c>
      <c r="O53" s="45"/>
      <c r="P53" s="45"/>
      <c r="Q53" s="45"/>
      <c r="R53" s="45"/>
      <c r="S53" s="45"/>
      <c r="T53" s="45">
        <v>109.64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3128.08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19.41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19.41</v>
      </c>
    </row>
    <row r="55" spans="1:34" x14ac:dyDescent="0.25">
      <c r="A55" s="17" t="s">
        <v>52</v>
      </c>
      <c r="B55" s="44">
        <v>305.76</v>
      </c>
      <c r="C55" s="44">
        <v>14.19</v>
      </c>
      <c r="D55" s="44">
        <v>262.08</v>
      </c>
      <c r="E55" s="44">
        <v>11.35</v>
      </c>
      <c r="F55" s="44">
        <v>784.28</v>
      </c>
      <c r="G55" s="44">
        <v>171.88</v>
      </c>
      <c r="H55" s="44"/>
      <c r="I55" s="44"/>
      <c r="J55" s="44"/>
      <c r="K55" s="44">
        <v>371.8</v>
      </c>
      <c r="L55" s="44">
        <v>1288.22</v>
      </c>
      <c r="M55" s="45"/>
      <c r="N55" s="45"/>
      <c r="O55" s="45">
        <v>277.74</v>
      </c>
      <c r="P55" s="45">
        <v>945.67</v>
      </c>
      <c r="Q55" s="45">
        <v>332.02</v>
      </c>
      <c r="R55" s="45"/>
      <c r="S55" s="45"/>
      <c r="T55" s="45">
        <v>16.36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4781.3499999999995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4379.0594000000001</v>
      </c>
      <c r="C64" s="53">
        <f t="shared" ref="C64:AG64" si="61">+C15+C23+C31+C39+C47+C48+C49+C50+C51+C52+C53+C54+C55+C56+C57+C58+C59+C60+C61+C62+C63</f>
        <v>6130.424399999999</v>
      </c>
      <c r="D64" s="53">
        <f t="shared" si="61"/>
        <v>5151.9591</v>
      </c>
      <c r="E64" s="53">
        <f t="shared" si="61"/>
        <v>8081.2744000000002</v>
      </c>
      <c r="F64" s="53">
        <f t="shared" si="61"/>
        <v>10863.2862</v>
      </c>
      <c r="G64" s="53">
        <f t="shared" si="61"/>
        <v>6052.2548999999999</v>
      </c>
      <c r="H64" s="53">
        <f t="shared" si="61"/>
        <v>3188.31</v>
      </c>
      <c r="I64" s="53">
        <f t="shared" si="61"/>
        <v>20.98</v>
      </c>
      <c r="J64" s="53">
        <f t="shared" si="61"/>
        <v>56.8</v>
      </c>
      <c r="K64" s="53">
        <f t="shared" si="61"/>
        <v>9036.9348999999984</v>
      </c>
      <c r="L64" s="53">
        <f t="shared" si="61"/>
        <v>6016.81</v>
      </c>
      <c r="M64" s="53">
        <f t="shared" si="61"/>
        <v>8966.9705999999987</v>
      </c>
      <c r="N64" s="53">
        <f t="shared" si="61"/>
        <v>9232.2515999999996</v>
      </c>
      <c r="O64" s="53">
        <f t="shared" si="61"/>
        <v>10121.42</v>
      </c>
      <c r="P64" s="53">
        <f t="shared" si="61"/>
        <v>11404.695899999999</v>
      </c>
      <c r="Q64" s="53">
        <f t="shared" si="61"/>
        <v>6353.1399999999994</v>
      </c>
      <c r="R64" s="53">
        <f t="shared" si="61"/>
        <v>384.37</v>
      </c>
      <c r="S64" s="53">
        <f t="shared" si="61"/>
        <v>715.62</v>
      </c>
      <c r="T64" s="53">
        <f t="shared" si="61"/>
        <v>1879.6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108036.1614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12 D</v>
      </c>
      <c r="J66" s="55" t="str">
        <f t="shared" si="62"/>
        <v>CAJA 15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9 N</v>
      </c>
      <c r="S66" s="55" t="str">
        <f t="shared" si="62"/>
        <v>CAJA 12 N</v>
      </c>
      <c r="T66" s="55" t="str">
        <f t="shared" si="62"/>
        <v>CAJA 14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4385.6899999999996</v>
      </c>
      <c r="C67" s="57">
        <f t="shared" ref="C67:L67" si="63">C12</f>
        <v>6128.06</v>
      </c>
      <c r="D67" s="57">
        <f t="shared" si="63"/>
        <v>5162.4399999999996</v>
      </c>
      <c r="E67" s="57">
        <f t="shared" si="63"/>
        <v>8075.01</v>
      </c>
      <c r="F67" s="57">
        <f t="shared" si="63"/>
        <v>10860.13</v>
      </c>
      <c r="G67" s="57">
        <f t="shared" si="63"/>
        <v>6029.39</v>
      </c>
      <c r="H67" s="57">
        <f t="shared" si="63"/>
        <v>3188.18</v>
      </c>
      <c r="I67" s="57">
        <f t="shared" si="63"/>
        <v>21.05</v>
      </c>
      <c r="J67" s="57">
        <f t="shared" si="63"/>
        <v>56.8</v>
      </c>
      <c r="K67" s="57">
        <f t="shared" si="63"/>
        <v>9023.24</v>
      </c>
      <c r="L67" s="57">
        <f t="shared" si="63"/>
        <v>6017.92</v>
      </c>
      <c r="M67" s="57">
        <f t="shared" ref="M67:AG67" si="64">M12</f>
        <v>8952.86</v>
      </c>
      <c r="N67" s="57">
        <f t="shared" si="64"/>
        <v>9213.4</v>
      </c>
      <c r="O67" s="57">
        <f t="shared" si="64"/>
        <v>10101.790000000001</v>
      </c>
      <c r="P67" s="57">
        <f t="shared" si="64"/>
        <v>11263.58</v>
      </c>
      <c r="Q67" s="57">
        <f t="shared" si="64"/>
        <v>6353.54</v>
      </c>
      <c r="R67" s="57">
        <f t="shared" si="64"/>
        <v>384.14</v>
      </c>
      <c r="S67" s="57">
        <f t="shared" si="64"/>
        <v>715.26</v>
      </c>
      <c r="T67" s="57">
        <f t="shared" si="64"/>
        <v>1861.24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107793.71999999999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4385.6899999999996</v>
      </c>
      <c r="C69" s="59">
        <f t="shared" ref="C69:L69" si="67">+C67+C68</f>
        <v>6128.06</v>
      </c>
      <c r="D69" s="59">
        <f t="shared" si="67"/>
        <v>5162.4399999999996</v>
      </c>
      <c r="E69" s="59">
        <f t="shared" si="67"/>
        <v>8075.01</v>
      </c>
      <c r="F69" s="59">
        <f t="shared" si="67"/>
        <v>10860.13</v>
      </c>
      <c r="G69" s="59">
        <f t="shared" si="67"/>
        <v>6029.39</v>
      </c>
      <c r="H69" s="59">
        <f t="shared" si="67"/>
        <v>3188.18</v>
      </c>
      <c r="I69" s="59">
        <f t="shared" si="67"/>
        <v>21.05</v>
      </c>
      <c r="J69" s="59">
        <f t="shared" si="67"/>
        <v>56.8</v>
      </c>
      <c r="K69" s="59">
        <f t="shared" si="67"/>
        <v>9023.24</v>
      </c>
      <c r="L69" s="59">
        <f t="shared" si="67"/>
        <v>6017.92</v>
      </c>
      <c r="M69" s="59">
        <f t="shared" ref="M69:AG69" si="68">+M67+M68</f>
        <v>8952.86</v>
      </c>
      <c r="N69" s="59">
        <f t="shared" si="68"/>
        <v>9213.4</v>
      </c>
      <c r="O69" s="59">
        <f t="shared" si="68"/>
        <v>10101.790000000001</v>
      </c>
      <c r="P69" s="59">
        <f t="shared" si="68"/>
        <v>11263.58</v>
      </c>
      <c r="Q69" s="59">
        <f t="shared" si="68"/>
        <v>6353.54</v>
      </c>
      <c r="R69" s="59">
        <f t="shared" si="68"/>
        <v>384.14</v>
      </c>
      <c r="S69" s="59">
        <f t="shared" si="68"/>
        <v>715.26</v>
      </c>
      <c r="T69" s="59">
        <f t="shared" si="68"/>
        <v>1861.24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107793.71999999999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-6.6305999999995038</v>
      </c>
      <c r="C70" s="57">
        <f t="shared" si="69"/>
        <v>2.3643999999985681</v>
      </c>
      <c r="D70" s="57">
        <f t="shared" si="69"/>
        <v>-10.480899999999565</v>
      </c>
      <c r="E70" s="57">
        <f t="shared" si="69"/>
        <v>6.2644000000000233</v>
      </c>
      <c r="F70" s="57">
        <f t="shared" si="69"/>
        <v>3.1562000000012631</v>
      </c>
      <c r="G70" s="57">
        <f t="shared" si="69"/>
        <v>22.864899999999579</v>
      </c>
      <c r="H70" s="57">
        <f t="shared" si="69"/>
        <v>0.13000000000010914</v>
      </c>
      <c r="I70" s="57">
        <f t="shared" si="69"/>
        <v>-7.0000000000000284E-2</v>
      </c>
      <c r="J70" s="57">
        <f t="shared" si="69"/>
        <v>0</v>
      </c>
      <c r="K70" s="57">
        <f t="shared" si="69"/>
        <v>13.694899999998597</v>
      </c>
      <c r="L70" s="57">
        <f t="shared" si="69"/>
        <v>-1.1099999999996726</v>
      </c>
      <c r="M70" s="57">
        <f t="shared" ref="M70:AG70" si="70">+M64-M69</f>
        <v>14.110599999998158</v>
      </c>
      <c r="N70" s="57">
        <f t="shared" si="70"/>
        <v>18.851599999999962</v>
      </c>
      <c r="O70" s="57">
        <f t="shared" si="70"/>
        <v>19.6299999999992</v>
      </c>
      <c r="P70" s="57">
        <f t="shared" si="70"/>
        <v>141.11589999999887</v>
      </c>
      <c r="Q70" s="57">
        <f t="shared" si="70"/>
        <v>-0.4000000000005457</v>
      </c>
      <c r="R70" s="57">
        <f t="shared" si="70"/>
        <v>0.23000000000001819</v>
      </c>
      <c r="S70" s="57">
        <f t="shared" si="70"/>
        <v>0.36000000000001364</v>
      </c>
      <c r="T70" s="57">
        <f t="shared" si="70"/>
        <v>18.3599999999999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242.44139999999499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 t="s">
        <v>131</v>
      </c>
      <c r="H71" s="14"/>
      <c r="I71" s="14"/>
      <c r="J71" s="14"/>
      <c r="K71" s="14" t="s">
        <v>132</v>
      </c>
      <c r="L71" s="14"/>
      <c r="M71" s="29" t="s">
        <v>133</v>
      </c>
      <c r="N71" s="29" t="s">
        <v>135</v>
      </c>
      <c r="O71" s="29"/>
      <c r="P71" s="29" t="s">
        <v>136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M72" s="12" t="s">
        <v>134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>
        <v>5.72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56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4201.9399999999996</v>
      </c>
      <c r="C12" s="26">
        <v>3462.15</v>
      </c>
      <c r="D12" s="26">
        <v>1380.65</v>
      </c>
      <c r="E12" s="26">
        <v>2018.09</v>
      </c>
      <c r="F12" s="26">
        <v>1720.72</v>
      </c>
      <c r="G12" s="26">
        <v>5749.3</v>
      </c>
      <c r="H12" s="26">
        <v>5662.13</v>
      </c>
      <c r="I12" s="26">
        <v>2239.85</v>
      </c>
      <c r="J12" s="26">
        <v>178.18</v>
      </c>
      <c r="K12" s="26">
        <v>4322.6400000000003</v>
      </c>
      <c r="L12" s="26">
        <v>450.29</v>
      </c>
      <c r="M12" s="26">
        <v>4059.62</v>
      </c>
      <c r="N12" s="26">
        <v>4056.43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39501.99</v>
      </c>
      <c r="AI12" s="26">
        <v>39042.33</v>
      </c>
      <c r="AJ12" s="69">
        <f>+AI12-AH12</f>
        <v>-459.65999999999622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173</v>
      </c>
      <c r="C15" s="23">
        <v>0</v>
      </c>
      <c r="D15" s="23">
        <v>0</v>
      </c>
      <c r="E15" s="23">
        <v>70</v>
      </c>
      <c r="F15" s="23">
        <v>0</v>
      </c>
      <c r="G15" s="23">
        <v>184</v>
      </c>
      <c r="H15" s="23">
        <v>560</v>
      </c>
      <c r="I15" s="23">
        <v>42.5</v>
      </c>
      <c r="J15" s="23">
        <v>73.5</v>
      </c>
      <c r="K15" s="23">
        <v>169.5</v>
      </c>
      <c r="L15" s="23"/>
      <c r="M15" s="23">
        <v>237</v>
      </c>
      <c r="N15" s="23">
        <v>293.5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1803</v>
      </c>
    </row>
    <row r="16" spans="1:36" s="32" customFormat="1" x14ac:dyDescent="0.25">
      <c r="A16" s="30" t="s">
        <v>20</v>
      </c>
      <c r="B16" s="31">
        <v>301</v>
      </c>
      <c r="C16" s="31">
        <v>164</v>
      </c>
      <c r="D16" s="31">
        <v>75</v>
      </c>
      <c r="E16" s="31">
        <v>120</v>
      </c>
      <c r="F16" s="31">
        <v>101</v>
      </c>
      <c r="G16" s="31">
        <v>479</v>
      </c>
      <c r="H16" s="31">
        <v>453</v>
      </c>
      <c r="I16" s="31">
        <v>187</v>
      </c>
      <c r="J16" s="31">
        <v>2</v>
      </c>
      <c r="K16" s="31">
        <v>388</v>
      </c>
      <c r="L16" s="31"/>
      <c r="M16" s="31">
        <v>425</v>
      </c>
      <c r="N16" s="31">
        <v>300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2995</v>
      </c>
      <c r="AJ16" s="70"/>
    </row>
    <row r="17" spans="1:36" s="47" customFormat="1" x14ac:dyDescent="0.25">
      <c r="A17" s="46" t="s">
        <v>27</v>
      </c>
      <c r="B17" s="22">
        <f>B16*$B$8</f>
        <v>1646.47</v>
      </c>
      <c r="C17" s="22">
        <f>C16*$B$8</f>
        <v>897.07999999999993</v>
      </c>
      <c r="D17" s="22">
        <f t="shared" ref="D17:AG17" si="2">D16*$B$8</f>
        <v>410.25</v>
      </c>
      <c r="E17" s="22">
        <f t="shared" si="2"/>
        <v>656.4</v>
      </c>
      <c r="F17" s="22">
        <f t="shared" si="2"/>
        <v>552.47</v>
      </c>
      <c r="G17" s="22">
        <f t="shared" si="2"/>
        <v>2620.1299999999997</v>
      </c>
      <c r="H17" s="22">
        <f t="shared" si="2"/>
        <v>2477.91</v>
      </c>
      <c r="I17" s="22">
        <f t="shared" si="2"/>
        <v>1022.89</v>
      </c>
      <c r="J17" s="22">
        <f t="shared" si="2"/>
        <v>10.94</v>
      </c>
      <c r="K17" s="22">
        <f t="shared" si="2"/>
        <v>2122.36</v>
      </c>
      <c r="L17" s="22">
        <f t="shared" si="2"/>
        <v>0</v>
      </c>
      <c r="M17" s="22">
        <f t="shared" si="2"/>
        <v>2324.75</v>
      </c>
      <c r="N17" s="22">
        <f t="shared" si="2"/>
        <v>1641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16382.65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301</v>
      </c>
      <c r="C22" s="20">
        <f t="shared" ref="C22:AG23" si="5">+C16+C18+C20</f>
        <v>164</v>
      </c>
      <c r="D22" s="20">
        <f t="shared" si="5"/>
        <v>75</v>
      </c>
      <c r="E22" s="20">
        <f t="shared" si="5"/>
        <v>120</v>
      </c>
      <c r="F22" s="20">
        <f t="shared" si="5"/>
        <v>101</v>
      </c>
      <c r="G22" s="20">
        <f t="shared" si="5"/>
        <v>479</v>
      </c>
      <c r="H22" s="20">
        <f t="shared" si="5"/>
        <v>453</v>
      </c>
      <c r="I22" s="20">
        <f t="shared" si="5"/>
        <v>187</v>
      </c>
      <c r="J22" s="20">
        <f t="shared" si="5"/>
        <v>2</v>
      </c>
      <c r="K22" s="20">
        <f t="shared" si="5"/>
        <v>388</v>
      </c>
      <c r="L22" s="20">
        <f t="shared" si="5"/>
        <v>0</v>
      </c>
      <c r="M22" s="20">
        <f t="shared" si="5"/>
        <v>425</v>
      </c>
      <c r="N22" s="20">
        <f t="shared" si="5"/>
        <v>300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2995</v>
      </c>
    </row>
    <row r="23" spans="1:36" s="47" customFormat="1" x14ac:dyDescent="0.25">
      <c r="A23" s="48" t="s">
        <v>26</v>
      </c>
      <c r="B23" s="19">
        <f>+B17+B19+B21</f>
        <v>1646.47</v>
      </c>
      <c r="C23" s="19">
        <f t="shared" si="5"/>
        <v>897.07999999999993</v>
      </c>
      <c r="D23" s="19">
        <f t="shared" si="5"/>
        <v>410.25</v>
      </c>
      <c r="E23" s="19">
        <f t="shared" si="5"/>
        <v>656.4</v>
      </c>
      <c r="F23" s="19">
        <f t="shared" si="5"/>
        <v>552.47</v>
      </c>
      <c r="G23" s="19">
        <f t="shared" si="5"/>
        <v>2620.1299999999997</v>
      </c>
      <c r="H23" s="19">
        <f t="shared" si="5"/>
        <v>2477.91</v>
      </c>
      <c r="I23" s="19">
        <f t="shared" si="5"/>
        <v>1022.89</v>
      </c>
      <c r="J23" s="19">
        <f t="shared" si="5"/>
        <v>10.94</v>
      </c>
      <c r="K23" s="19">
        <f t="shared" si="5"/>
        <v>2122.36</v>
      </c>
      <c r="L23" s="19">
        <f t="shared" si="5"/>
        <v>0</v>
      </c>
      <c r="M23" s="19">
        <f t="shared" si="5"/>
        <v>2324.75</v>
      </c>
      <c r="N23" s="19">
        <f t="shared" si="5"/>
        <v>1641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16382.65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>
        <v>2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11.44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11.44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2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11.44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11.44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14.36</v>
      </c>
      <c r="G32" s="36"/>
      <c r="H32" s="36">
        <v>49.96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64.319999999999993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78.549199999999999</v>
      </c>
      <c r="G33" s="22">
        <f t="shared" si="12"/>
        <v>0</v>
      </c>
      <c r="H33" s="22">
        <f t="shared" si="12"/>
        <v>273.28120000000001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351.8304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14.36</v>
      </c>
      <c r="G38" s="20">
        <f t="shared" si="15"/>
        <v>0</v>
      </c>
      <c r="H38" s="20">
        <f t="shared" si="15"/>
        <v>49.96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64.319999999999993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78.549199999999999</v>
      </c>
      <c r="G39" s="19">
        <f t="shared" si="15"/>
        <v>0</v>
      </c>
      <c r="H39" s="19">
        <f t="shared" si="15"/>
        <v>273.28120000000001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351.8304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28.33</v>
      </c>
      <c r="J40" s="36"/>
      <c r="K40" s="36"/>
      <c r="L40" s="36"/>
      <c r="M40" s="36">
        <v>1.03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29.36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154.96509999999998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5.6341000000000001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160.59919999999997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28.33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1.03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29.36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154.96509999999998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5.6341000000000001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160.59919999999997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1904.48</v>
      </c>
      <c r="C49" s="44">
        <v>2037.28</v>
      </c>
      <c r="D49" s="44">
        <v>736.91</v>
      </c>
      <c r="E49" s="44">
        <v>1292.45</v>
      </c>
      <c r="F49" s="44">
        <v>627.26</v>
      </c>
      <c r="G49" s="44">
        <v>2576.39</v>
      </c>
      <c r="H49" s="44">
        <v>1940.74</v>
      </c>
      <c r="I49" s="44">
        <v>721.5</v>
      </c>
      <c r="J49" s="44">
        <v>39.5</v>
      </c>
      <c r="K49" s="44"/>
      <c r="L49" s="44">
        <v>450.29</v>
      </c>
      <c r="M49" s="45">
        <v>1488</v>
      </c>
      <c r="N49" s="45">
        <v>1751.96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15566.760000000002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7.37</v>
      </c>
      <c r="D52" s="44"/>
      <c r="E52" s="44"/>
      <c r="F52" s="44"/>
      <c r="G52" s="44"/>
      <c r="H52" s="44">
        <v>179.54</v>
      </c>
      <c r="I52" s="44"/>
      <c r="J52" s="44"/>
      <c r="K52" s="44">
        <v>1588.89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1775.8000000000002</v>
      </c>
    </row>
    <row r="53" spans="1:34" x14ac:dyDescent="0.25">
      <c r="A53" s="17" t="s">
        <v>18</v>
      </c>
      <c r="B53" s="44">
        <v>360.32</v>
      </c>
      <c r="C53" s="44">
        <v>453.46</v>
      </c>
      <c r="D53" s="44">
        <v>242.95</v>
      </c>
      <c r="E53" s="44"/>
      <c r="F53" s="44">
        <v>89.1</v>
      </c>
      <c r="G53" s="44">
        <v>317.67</v>
      </c>
      <c r="H53" s="44">
        <v>225.35</v>
      </c>
      <c r="I53" s="44">
        <v>269.61</v>
      </c>
      <c r="J53" s="44">
        <v>43</v>
      </c>
      <c r="K53" s="44">
        <v>383.74</v>
      </c>
      <c r="L53" s="44"/>
      <c r="M53" s="45"/>
      <c r="N53" s="45">
        <v>299.95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2685.1499999999996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7.11</v>
      </c>
      <c r="G54" s="44"/>
      <c r="H54" s="44"/>
      <c r="I54" s="44"/>
      <c r="J54" s="44">
        <v>0</v>
      </c>
      <c r="K54" s="44"/>
      <c r="L54" s="44"/>
      <c r="M54" s="45">
        <v>12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19.11</v>
      </c>
    </row>
    <row r="55" spans="1:34" x14ac:dyDescent="0.25">
      <c r="A55" s="17" t="s">
        <v>52</v>
      </c>
      <c r="B55" s="44">
        <v>101.52</v>
      </c>
      <c r="C55" s="44">
        <v>71.86</v>
      </c>
      <c r="D55" s="44">
        <v>0</v>
      </c>
      <c r="E55" s="44">
        <v>0</v>
      </c>
      <c r="F55" s="44">
        <v>84.79</v>
      </c>
      <c r="G55" s="44">
        <v>57.12</v>
      </c>
      <c r="H55" s="44"/>
      <c r="I55" s="44">
        <v>30</v>
      </c>
      <c r="J55" s="44"/>
      <c r="K55" s="44"/>
      <c r="L55" s="44"/>
      <c r="M55" s="45">
        <v>0</v>
      </c>
      <c r="N55" s="45">
        <v>72.430000000000007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417.72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23</v>
      </c>
      <c r="C58" s="44"/>
      <c r="D58" s="44"/>
      <c r="E58" s="44"/>
      <c r="F58" s="44"/>
      <c r="G58" s="44"/>
      <c r="H58" s="44"/>
      <c r="I58" s="44"/>
      <c r="J58" s="44"/>
      <c r="K58" s="44">
        <v>53.58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76.58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>
        <v>336.66</v>
      </c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336.66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4208.79</v>
      </c>
      <c r="C64" s="53">
        <f t="shared" ref="C64:AG64" si="21">+C15+C23+C31+C39+C47+C48+C49+C50+C51+C52+C53+C54+C55+C56+C57+C58+C59+C60+C61+C62+C63</f>
        <v>3467.0499999999997</v>
      </c>
      <c r="D64" s="53">
        <f t="shared" si="21"/>
        <v>1390.11</v>
      </c>
      <c r="E64" s="53">
        <f t="shared" si="21"/>
        <v>2018.85</v>
      </c>
      <c r="F64" s="53">
        <f t="shared" si="21"/>
        <v>1775.9391999999998</v>
      </c>
      <c r="G64" s="53">
        <f t="shared" si="21"/>
        <v>5755.3099999999995</v>
      </c>
      <c r="H64" s="53">
        <f t="shared" si="21"/>
        <v>5656.8212000000003</v>
      </c>
      <c r="I64" s="53">
        <f t="shared" si="21"/>
        <v>2241.4650999999999</v>
      </c>
      <c r="J64" s="53">
        <f t="shared" si="21"/>
        <v>178.38</v>
      </c>
      <c r="K64" s="53">
        <f t="shared" si="21"/>
        <v>4318.07</v>
      </c>
      <c r="L64" s="53">
        <f t="shared" si="21"/>
        <v>450.29</v>
      </c>
      <c r="M64" s="53">
        <f t="shared" si="21"/>
        <v>4067.3841000000002</v>
      </c>
      <c r="N64" s="53">
        <f t="shared" si="21"/>
        <v>4058.8399999999997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39587.299599999998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N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4201.9399999999996</v>
      </c>
      <c r="C67" s="57">
        <f t="shared" ref="C67:L67" si="23">C12</f>
        <v>3462.15</v>
      </c>
      <c r="D67" s="57">
        <f t="shared" si="23"/>
        <v>1380.65</v>
      </c>
      <c r="E67" s="57">
        <f t="shared" si="23"/>
        <v>2018.09</v>
      </c>
      <c r="F67" s="57">
        <f t="shared" si="23"/>
        <v>1720.72</v>
      </c>
      <c r="G67" s="57">
        <f t="shared" si="23"/>
        <v>5749.3</v>
      </c>
      <c r="H67" s="57">
        <f t="shared" si="23"/>
        <v>5662.13</v>
      </c>
      <c r="I67" s="57">
        <f t="shared" si="23"/>
        <v>2239.85</v>
      </c>
      <c r="J67" s="57">
        <f t="shared" si="23"/>
        <v>178.18</v>
      </c>
      <c r="K67" s="57">
        <f t="shared" si="23"/>
        <v>4322.6400000000003</v>
      </c>
      <c r="L67" s="57">
        <f t="shared" si="23"/>
        <v>450.29</v>
      </c>
      <c r="M67" s="57">
        <f t="shared" si="22"/>
        <v>4059.62</v>
      </c>
      <c r="N67" s="57">
        <f t="shared" si="22"/>
        <v>4056.43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39501.99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4201.9399999999996</v>
      </c>
      <c r="C69" s="59">
        <f t="shared" ref="C69:AG69" si="25">+C67+C68</f>
        <v>3462.15</v>
      </c>
      <c r="D69" s="59">
        <f t="shared" si="25"/>
        <v>1380.65</v>
      </c>
      <c r="E69" s="59">
        <f t="shared" si="25"/>
        <v>2018.09</v>
      </c>
      <c r="F69" s="59">
        <f t="shared" si="25"/>
        <v>1720.72</v>
      </c>
      <c r="G69" s="59">
        <f t="shared" si="25"/>
        <v>5749.3</v>
      </c>
      <c r="H69" s="59">
        <f t="shared" si="25"/>
        <v>5662.13</v>
      </c>
      <c r="I69" s="59">
        <f t="shared" si="25"/>
        <v>2239.85</v>
      </c>
      <c r="J69" s="59">
        <f t="shared" si="25"/>
        <v>178.18</v>
      </c>
      <c r="K69" s="59">
        <f t="shared" si="25"/>
        <v>4322.6400000000003</v>
      </c>
      <c r="L69" s="59">
        <f t="shared" si="25"/>
        <v>450.29</v>
      </c>
      <c r="M69" s="59">
        <f t="shared" si="25"/>
        <v>4059.62</v>
      </c>
      <c r="N69" s="59">
        <f t="shared" si="25"/>
        <v>4056.43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39501.99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6.8500000000003638</v>
      </c>
      <c r="C70" s="57">
        <f t="shared" si="26"/>
        <v>4.8999999999996362</v>
      </c>
      <c r="D70" s="57">
        <f t="shared" si="26"/>
        <v>9.459999999999809</v>
      </c>
      <c r="E70" s="57">
        <f t="shared" si="26"/>
        <v>0.75999999999999091</v>
      </c>
      <c r="F70" s="57">
        <f t="shared" si="26"/>
        <v>55.219199999999773</v>
      </c>
      <c r="G70" s="57">
        <f t="shared" si="26"/>
        <v>6.0099999999993088</v>
      </c>
      <c r="H70" s="57">
        <f t="shared" si="26"/>
        <v>-5.3087999999997919</v>
      </c>
      <c r="I70" s="57">
        <f t="shared" si="26"/>
        <v>1.615099999999984</v>
      </c>
      <c r="J70" s="57">
        <f t="shared" si="26"/>
        <v>0.19999999999998863</v>
      </c>
      <c r="K70" s="57">
        <f t="shared" si="26"/>
        <v>-4.5700000000006185</v>
      </c>
      <c r="L70" s="57">
        <f t="shared" si="26"/>
        <v>0</v>
      </c>
      <c r="M70" s="57">
        <f t="shared" si="26"/>
        <v>7.764100000000326</v>
      </c>
      <c r="N70" s="57">
        <f t="shared" si="26"/>
        <v>2.4099999999998545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85.309599999998625</v>
      </c>
    </row>
    <row r="71" spans="1:34" ht="112.5" customHeight="1" x14ac:dyDescent="0.25">
      <c r="A71" s="77" t="s">
        <v>96</v>
      </c>
      <c r="B71" s="14" t="s">
        <v>123</v>
      </c>
      <c r="C71" s="14" t="s">
        <v>124</v>
      </c>
      <c r="D71" s="14" t="s">
        <v>125</v>
      </c>
      <c r="E71" s="14"/>
      <c r="F71" s="14" t="s">
        <v>126</v>
      </c>
      <c r="G71" s="14"/>
      <c r="H71" s="14"/>
      <c r="I71" s="14" t="s">
        <v>128</v>
      </c>
      <c r="J71" s="14"/>
      <c r="K71" s="14" t="s">
        <v>130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127</v>
      </c>
      <c r="I72" s="12" t="s">
        <v>129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75" sqref="A7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2994.13</v>
      </c>
      <c r="C12" s="26">
        <v>1703.44</v>
      </c>
      <c r="D12" s="26">
        <v>4568.8100000000004</v>
      </c>
      <c r="E12" s="26">
        <v>1263.6500000000001</v>
      </c>
      <c r="F12" s="26">
        <v>540.76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11070.79</v>
      </c>
      <c r="AI12" s="26">
        <v>10949.54</v>
      </c>
      <c r="AJ12" s="69">
        <f>+AI12-AH12</f>
        <v>-121.25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139.19999999999999</v>
      </c>
      <c r="E15" s="23">
        <v>92</v>
      </c>
      <c r="F15" s="23">
        <v>22.5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253.7</v>
      </c>
    </row>
    <row r="16" spans="1:36" s="32" customFormat="1" x14ac:dyDescent="0.25">
      <c r="A16" s="30" t="s">
        <v>20</v>
      </c>
      <c r="B16" s="31">
        <v>246</v>
      </c>
      <c r="C16" s="31">
        <v>105</v>
      </c>
      <c r="D16" s="31">
        <v>438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789</v>
      </c>
      <c r="AJ16" s="70"/>
    </row>
    <row r="17" spans="1:36" s="47" customFormat="1" x14ac:dyDescent="0.25">
      <c r="A17" s="46" t="s">
        <v>27</v>
      </c>
      <c r="B17" s="22">
        <f>B16*$B$8</f>
        <v>1345.62</v>
      </c>
      <c r="C17" s="22">
        <f>C16*$B$8</f>
        <v>574.35</v>
      </c>
      <c r="D17" s="22">
        <f t="shared" ref="D17:AG17" si="2">D16*$B$8</f>
        <v>2395.8599999999997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4315.83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246</v>
      </c>
      <c r="C22" s="20">
        <f t="shared" ref="C22:AG23" si="5">+C16+C18+C20</f>
        <v>105</v>
      </c>
      <c r="D22" s="20">
        <f t="shared" si="5"/>
        <v>438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789</v>
      </c>
    </row>
    <row r="23" spans="1:36" s="47" customFormat="1" x14ac:dyDescent="0.25">
      <c r="A23" s="48" t="s">
        <v>26</v>
      </c>
      <c r="B23" s="19">
        <f>+B17+B19+B21</f>
        <v>1345.62</v>
      </c>
      <c r="C23" s="19">
        <f t="shared" si="5"/>
        <v>574.35</v>
      </c>
      <c r="D23" s="19">
        <f t="shared" si="5"/>
        <v>2395.8599999999997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4315.83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26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26</v>
      </c>
    </row>
    <row r="33" spans="1:34" s="47" customFormat="1" x14ac:dyDescent="0.25">
      <c r="A33" s="46" t="s">
        <v>35</v>
      </c>
      <c r="B33" s="22">
        <f>B32*$B$8</f>
        <v>142.22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142.22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26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26</v>
      </c>
    </row>
    <row r="39" spans="1:34" s="47" customFormat="1" x14ac:dyDescent="0.25">
      <c r="A39" s="48" t="s">
        <v>42</v>
      </c>
      <c r="B39" s="19">
        <f>+B33+B35+B37</f>
        <v>142.22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142.22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1425.86</v>
      </c>
      <c r="C49" s="44">
        <v>1073.5899999999999</v>
      </c>
      <c r="D49" s="44">
        <v>1775.66</v>
      </c>
      <c r="E49" s="44">
        <v>955.55</v>
      </c>
      <c r="F49" s="44">
        <v>378.49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5609.15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85.77</v>
      </c>
      <c r="C53" s="44">
        <v>59.52</v>
      </c>
      <c r="D53" s="44">
        <v>223.77</v>
      </c>
      <c r="E53" s="44">
        <v>196.46</v>
      </c>
      <c r="F53" s="44">
        <v>134.88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700.4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32.65</v>
      </c>
      <c r="C55" s="44"/>
      <c r="D55" s="44">
        <v>37.770000000000003</v>
      </c>
      <c r="E55" s="44">
        <v>20</v>
      </c>
      <c r="F55" s="44">
        <v>5.01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95.43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3032.12</v>
      </c>
      <c r="C64" s="53">
        <f t="shared" ref="C64:AG64" si="21">+C15+C23+C31+C39+C47+C48+C49+C50+C51+C52+C53+C54+C55+C56+C57+C58+C59+C60+C61+C62+C63</f>
        <v>1707.46</v>
      </c>
      <c r="D64" s="53">
        <f t="shared" si="21"/>
        <v>4572.26</v>
      </c>
      <c r="E64" s="53">
        <f t="shared" si="21"/>
        <v>1264.01</v>
      </c>
      <c r="F64" s="53">
        <f t="shared" si="21"/>
        <v>540.88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11116.73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2994.13</v>
      </c>
      <c r="C67" s="57">
        <f t="shared" ref="C67:L67" si="23">C12</f>
        <v>1703.44</v>
      </c>
      <c r="D67" s="57">
        <f t="shared" si="23"/>
        <v>4568.8100000000004</v>
      </c>
      <c r="E67" s="57">
        <f t="shared" si="23"/>
        <v>1263.6500000000001</v>
      </c>
      <c r="F67" s="57">
        <f t="shared" si="23"/>
        <v>540.76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11070.79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2994.13</v>
      </c>
      <c r="C69" s="59">
        <f t="shared" ref="C69:AG69" si="25">+C67+C68</f>
        <v>1703.44</v>
      </c>
      <c r="D69" s="59">
        <f t="shared" si="25"/>
        <v>4568.8100000000004</v>
      </c>
      <c r="E69" s="59">
        <f t="shared" si="25"/>
        <v>1263.6500000000001</v>
      </c>
      <c r="F69" s="59">
        <f t="shared" si="25"/>
        <v>540.76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11070.79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37.989999999999782</v>
      </c>
      <c r="C70" s="57">
        <f t="shared" si="26"/>
        <v>4.0199999999999818</v>
      </c>
      <c r="D70" s="57">
        <f t="shared" si="26"/>
        <v>3.4499999999998181</v>
      </c>
      <c r="E70" s="57">
        <f t="shared" si="26"/>
        <v>0.35999999999989996</v>
      </c>
      <c r="F70" s="57">
        <f t="shared" si="26"/>
        <v>0.12000000000000455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45.939999999999486</v>
      </c>
    </row>
    <row r="71" spans="1:34" ht="95.25" customHeight="1" x14ac:dyDescent="0.25">
      <c r="A71" s="77" t="s">
        <v>96</v>
      </c>
      <c r="B71" s="14" t="s">
        <v>137</v>
      </c>
      <c r="C71" s="14" t="s">
        <v>141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138</v>
      </c>
      <c r="AH72" s="47"/>
    </row>
    <row r="73" spans="1:34" x14ac:dyDescent="0.25">
      <c r="B73" s="12" t="s">
        <v>139</v>
      </c>
      <c r="AH73" s="47"/>
    </row>
    <row r="74" spans="1:34" x14ac:dyDescent="0.25">
      <c r="B74" s="12" t="s">
        <v>140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4785.04</v>
      </c>
      <c r="C12" s="26">
        <v>4459.13</v>
      </c>
      <c r="D12" s="26">
        <v>1897.74</v>
      </c>
      <c r="E12" s="26">
        <v>2915.31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14057.22</v>
      </c>
      <c r="AI12" s="26">
        <v>13940.98</v>
      </c>
      <c r="AJ12" s="69">
        <f>+AI12-AH12</f>
        <v>-116.23999999999978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612</v>
      </c>
      <c r="C15" s="23">
        <v>448.5</v>
      </c>
      <c r="D15" s="23">
        <v>264</v>
      </c>
      <c r="E15" s="23">
        <v>489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1813.5</v>
      </c>
    </row>
    <row r="16" spans="1:36" s="32" customFormat="1" x14ac:dyDescent="0.25">
      <c r="A16" s="30" t="s">
        <v>20</v>
      </c>
      <c r="B16" s="31">
        <v>388</v>
      </c>
      <c r="C16" s="31">
        <v>372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760</v>
      </c>
      <c r="AJ16" s="70"/>
    </row>
    <row r="17" spans="1:36" s="47" customFormat="1" x14ac:dyDescent="0.25">
      <c r="A17" s="46" t="s">
        <v>27</v>
      </c>
      <c r="B17" s="22">
        <f>B16*$B$8</f>
        <v>2122.36</v>
      </c>
      <c r="C17" s="22">
        <f>C16*$B$8</f>
        <v>2034.84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4157.2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388</v>
      </c>
      <c r="C22" s="20">
        <f t="shared" ref="C22:AG23" si="5">+C16+C18+C20</f>
        <v>372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760</v>
      </c>
    </row>
    <row r="23" spans="1:36" s="47" customFormat="1" x14ac:dyDescent="0.25">
      <c r="A23" s="48" t="s">
        <v>26</v>
      </c>
      <c r="B23" s="19">
        <f>+B17+B19+B21</f>
        <v>2122.36</v>
      </c>
      <c r="C23" s="19">
        <f t="shared" si="5"/>
        <v>2034.84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4157.2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7.43</v>
      </c>
      <c r="C40" s="36">
        <v>16.829999999999998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24.259999999999998</v>
      </c>
    </row>
    <row r="41" spans="1:34" s="47" customFormat="1" x14ac:dyDescent="0.25">
      <c r="A41" s="46" t="s">
        <v>44</v>
      </c>
      <c r="B41" s="22">
        <f>B40*$B$8</f>
        <v>40.642099999999999</v>
      </c>
      <c r="C41" s="22">
        <f t="shared" ref="C41:AG41" si="16">C40*$B$8</f>
        <v>92.060099999999991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132.7022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7.43</v>
      </c>
      <c r="C46" s="20">
        <f t="shared" ref="C46:AG47" si="19">+C40+C42+C44</f>
        <v>16.829999999999998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24.259999999999998</v>
      </c>
    </row>
    <row r="47" spans="1:34" s="47" customFormat="1" x14ac:dyDescent="0.25">
      <c r="A47" s="48" t="s">
        <v>48</v>
      </c>
      <c r="B47" s="19">
        <f>+B41+B43+B45</f>
        <v>40.642099999999999</v>
      </c>
      <c r="C47" s="19">
        <f t="shared" si="19"/>
        <v>92.060099999999991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132.7022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1362.12</v>
      </c>
      <c r="C49" s="44">
        <v>1381.82</v>
      </c>
      <c r="D49" s="44">
        <v>1063.1400000000001</v>
      </c>
      <c r="E49" s="44">
        <v>1655.79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5462.87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622.6</v>
      </c>
      <c r="C53" s="44">
        <v>486.29</v>
      </c>
      <c r="D53" s="44">
        <v>545.55999999999995</v>
      </c>
      <c r="E53" s="44">
        <v>660.05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2314.5</v>
      </c>
    </row>
    <row r="54" spans="1:34" x14ac:dyDescent="0.25">
      <c r="A54" s="17" t="s">
        <v>114</v>
      </c>
      <c r="B54" s="44">
        <v>11.38</v>
      </c>
      <c r="C54" s="44"/>
      <c r="D54" s="44">
        <v>24.59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35.97</v>
      </c>
    </row>
    <row r="55" spans="1:34" x14ac:dyDescent="0.25">
      <c r="A55" s="17" t="s">
        <v>52</v>
      </c>
      <c r="B55" s="44">
        <v>16.62</v>
      </c>
      <c r="C55" s="44">
        <v>20.48</v>
      </c>
      <c r="D55" s="44"/>
      <c r="E55" s="44">
        <v>111.44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148.54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4787.7221000000009</v>
      </c>
      <c r="C64" s="53">
        <f t="shared" ref="C64:AG64" si="21">+C15+C23+C31+C39+C47+C48+C49+C50+C51+C52+C53+C54+C55+C56+C57+C58+C59+C60+C61+C62+C63</f>
        <v>4463.9901</v>
      </c>
      <c r="D64" s="53">
        <f t="shared" si="21"/>
        <v>1897.29</v>
      </c>
      <c r="E64" s="53">
        <f t="shared" si="21"/>
        <v>2916.28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14065.282200000003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4785.04</v>
      </c>
      <c r="C67" s="57">
        <f t="shared" ref="C67:L67" si="23">C12</f>
        <v>4459.13</v>
      </c>
      <c r="D67" s="57">
        <f t="shared" si="23"/>
        <v>1897.74</v>
      </c>
      <c r="E67" s="57">
        <f t="shared" si="23"/>
        <v>2915.31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14057.22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4785.04</v>
      </c>
      <c r="C69" s="59">
        <f t="shared" ref="C69:AG69" si="25">+C67+C68</f>
        <v>4459.13</v>
      </c>
      <c r="D69" s="59">
        <f t="shared" si="25"/>
        <v>1897.74</v>
      </c>
      <c r="E69" s="59">
        <f t="shared" si="25"/>
        <v>2915.31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14057.22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2.6821000000009008</v>
      </c>
      <c r="C70" s="57">
        <f t="shared" si="26"/>
        <v>4.8600999999998749</v>
      </c>
      <c r="D70" s="57">
        <f t="shared" si="26"/>
        <v>-0.45000000000004547</v>
      </c>
      <c r="E70" s="57">
        <f t="shared" si="26"/>
        <v>0.97000000000025466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8.0622000000009848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0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667.7</v>
      </c>
      <c r="C12" s="26">
        <v>1018.55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1686.25</v>
      </c>
      <c r="AI12" s="26">
        <v>1665.04</v>
      </c>
      <c r="AJ12" s="69">
        <f>+AI12-AH12</f>
        <v>-21.210000000000036</v>
      </c>
    </row>
    <row r="13" spans="1:36" ht="19.5" customHeight="1" x14ac:dyDescent="0.25">
      <c r="A13" s="25" t="s">
        <v>117</v>
      </c>
      <c r="B13" s="26"/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>
        <v>24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24</v>
      </c>
      <c r="AI14" s="26"/>
      <c r="AJ14" s="69">
        <f>+AI14-AH14</f>
        <v>-24</v>
      </c>
    </row>
    <row r="15" spans="1:36" x14ac:dyDescent="0.25">
      <c r="A15" s="13" t="s">
        <v>0</v>
      </c>
      <c r="B15" s="23">
        <v>16.5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16.5</v>
      </c>
    </row>
    <row r="16" spans="1:36" s="32" customFormat="1" x14ac:dyDescent="0.25">
      <c r="A16" s="30" t="s">
        <v>20</v>
      </c>
      <c r="B16" s="31">
        <v>17</v>
      </c>
      <c r="C16" s="31">
        <v>95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112</v>
      </c>
      <c r="AJ16" s="70"/>
    </row>
    <row r="17" spans="1:36" s="47" customFormat="1" x14ac:dyDescent="0.25">
      <c r="A17" s="46" t="s">
        <v>27</v>
      </c>
      <c r="B17" s="22">
        <f>B16*$B$8</f>
        <v>92.99</v>
      </c>
      <c r="C17" s="22">
        <f>C16*$B$8</f>
        <v>519.65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612.64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</v>
      </c>
      <c r="C22" s="20">
        <f t="shared" ref="C22:AG23" si="5">+C16+C18+C20</f>
        <v>95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112</v>
      </c>
    </row>
    <row r="23" spans="1:36" s="47" customFormat="1" x14ac:dyDescent="0.25">
      <c r="A23" s="48" t="s">
        <v>26</v>
      </c>
      <c r="B23" s="19">
        <f>+B17+B19+B21</f>
        <v>92.99</v>
      </c>
      <c r="C23" s="19">
        <f t="shared" si="5"/>
        <v>519.65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612.64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43.88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43.88</v>
      </c>
    </row>
    <row r="33" spans="1:34" s="47" customFormat="1" x14ac:dyDescent="0.25">
      <c r="A33" s="46" t="s">
        <v>35</v>
      </c>
      <c r="B33" s="22">
        <f>B32*$B$8</f>
        <v>240.02360000000002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240.02360000000002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43.88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43.88</v>
      </c>
    </row>
    <row r="39" spans="1:34" s="47" customFormat="1" x14ac:dyDescent="0.25">
      <c r="A39" s="48" t="s">
        <v>42</v>
      </c>
      <c r="B39" s="19">
        <f>+B33+B35+B37</f>
        <v>240.02360000000002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240.02360000000002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292.02</v>
      </c>
      <c r="C49" s="44">
        <v>498.07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790.08999999999992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51.46</v>
      </c>
      <c r="C53" s="44">
        <v>28.61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80.069999999999993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692.99360000000001</v>
      </c>
      <c r="C64" s="53">
        <f t="shared" ref="C64:AG64" si="21">+C15+C23+C31+C39+C47+C48+C49+C50+C51+C52+C53+C54+C55+C56+C57+C58+C59+C60+C61+C62+C63</f>
        <v>1046.33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1739.3235999999999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667.7</v>
      </c>
      <c r="C67" s="57">
        <f t="shared" ref="C67:L67" si="23">C12</f>
        <v>1018.55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1686.25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48</v>
      </c>
    </row>
    <row r="69" spans="1:34" s="47" customFormat="1" x14ac:dyDescent="0.25">
      <c r="A69" s="58" t="s">
        <v>94</v>
      </c>
      <c r="B69" s="59">
        <f>+B67+B68</f>
        <v>691.7</v>
      </c>
      <c r="C69" s="59">
        <f t="shared" ref="C69:AG69" si="25">+C67+C68</f>
        <v>1042.55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1734.25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1.2935999999999694</v>
      </c>
      <c r="C70" s="57">
        <f t="shared" si="26"/>
        <v>3.7799999999999727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5.0735999999999422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E72" sqref="E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773.63</v>
      </c>
      <c r="C12" s="26">
        <v>152.26</v>
      </c>
      <c r="D12" s="26">
        <v>3522.42</v>
      </c>
      <c r="E12" s="26">
        <v>1405.54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5853.85</v>
      </c>
      <c r="AI12" s="26"/>
      <c r="AJ12" s="69">
        <f>+AI12-AH12</f>
        <v>-5853.85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92</v>
      </c>
      <c r="C16" s="31">
        <v>10</v>
      </c>
      <c r="D16" s="31">
        <v>314</v>
      </c>
      <c r="E16" s="31">
        <v>198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614</v>
      </c>
      <c r="AJ16" s="70"/>
    </row>
    <row r="17" spans="1:36" s="47" customFormat="1" x14ac:dyDescent="0.25">
      <c r="A17" s="46" t="s">
        <v>27</v>
      </c>
      <c r="B17" s="22">
        <f>B16*$B$8</f>
        <v>503.23999999999995</v>
      </c>
      <c r="C17" s="22">
        <f>C16*$B$8</f>
        <v>54.699999999999996</v>
      </c>
      <c r="D17" s="22">
        <f t="shared" ref="D17:AG17" si="2">D16*$B$8</f>
        <v>1717.58</v>
      </c>
      <c r="E17" s="22">
        <f t="shared" si="2"/>
        <v>1083.06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3358.58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92</v>
      </c>
      <c r="C22" s="20">
        <f t="shared" ref="C22:AG23" si="5">+C16+C18+C20</f>
        <v>10</v>
      </c>
      <c r="D22" s="20">
        <f t="shared" si="5"/>
        <v>314</v>
      </c>
      <c r="E22" s="20">
        <f t="shared" si="5"/>
        <v>198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614</v>
      </c>
    </row>
    <row r="23" spans="1:36" s="47" customFormat="1" x14ac:dyDescent="0.25">
      <c r="A23" s="48" t="s">
        <v>26</v>
      </c>
      <c r="B23" s="19">
        <f>+B17+B19+B21</f>
        <v>503.23999999999995</v>
      </c>
      <c r="C23" s="19">
        <f t="shared" si="5"/>
        <v>54.699999999999996</v>
      </c>
      <c r="D23" s="19">
        <f t="shared" si="5"/>
        <v>1717.58</v>
      </c>
      <c r="E23" s="19">
        <f t="shared" si="5"/>
        <v>1083.06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3358.58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18.89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18.89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103.3283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103.3283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18.89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18.89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103.3283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103.3283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329.93</v>
      </c>
      <c r="C49" s="44">
        <v>97.56</v>
      </c>
      <c r="D49" s="44">
        <v>1529.41</v>
      </c>
      <c r="E49" s="44">
        <v>238.45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2195.35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24.62</v>
      </c>
      <c r="C53" s="44"/>
      <c r="D53" s="44">
        <v>145.5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170.12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59.39</v>
      </c>
      <c r="E55" s="44">
        <v>106.64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166.03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857.79</v>
      </c>
      <c r="C64" s="53">
        <f t="shared" ref="C64:AG64" si="21">+C15+C23+C31+C39+C47+C48+C49+C50+C51+C52+C53+C54+C55+C56+C57+C58+C59+C60+C61+C62+C63</f>
        <v>152.26</v>
      </c>
      <c r="D64" s="53">
        <f t="shared" si="21"/>
        <v>3555.2082999999998</v>
      </c>
      <c r="E64" s="53">
        <f t="shared" si="21"/>
        <v>1428.15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5993.4082999999991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773.63</v>
      </c>
      <c r="C67" s="57">
        <f t="shared" ref="C67:L67" si="23">C12</f>
        <v>152.26</v>
      </c>
      <c r="D67" s="57">
        <f t="shared" si="23"/>
        <v>3522.42</v>
      </c>
      <c r="E67" s="57">
        <f t="shared" si="23"/>
        <v>1405.54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5853.85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773.63</v>
      </c>
      <c r="C69" s="59">
        <f t="shared" ref="C69:AG69" si="25">+C67+C68</f>
        <v>152.26</v>
      </c>
      <c r="D69" s="59">
        <f t="shared" si="25"/>
        <v>3522.42</v>
      </c>
      <c r="E69" s="59">
        <f t="shared" si="25"/>
        <v>1405.54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5853.85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84.159999999999968</v>
      </c>
      <c r="C70" s="57">
        <f t="shared" si="26"/>
        <v>0</v>
      </c>
      <c r="D70" s="57">
        <f t="shared" si="26"/>
        <v>32.788299999999708</v>
      </c>
      <c r="E70" s="57">
        <f t="shared" si="26"/>
        <v>22.610000000000127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139.5582999999998</v>
      </c>
    </row>
    <row r="71" spans="1:34" ht="96" customHeight="1" x14ac:dyDescent="0.25">
      <c r="A71" s="77" t="s">
        <v>96</v>
      </c>
      <c r="B71" s="14" t="s">
        <v>142</v>
      </c>
      <c r="C71" s="14"/>
      <c r="D71" s="14" t="s">
        <v>143</v>
      </c>
      <c r="E71" s="14" t="s">
        <v>144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Q13" sqref="AQ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4012.93</v>
      </c>
      <c r="C12" s="26">
        <v>4462.59</v>
      </c>
      <c r="D12" s="26">
        <v>1797.42</v>
      </c>
      <c r="E12" s="26">
        <v>3654.79</v>
      </c>
      <c r="F12" s="26">
        <v>4544.8900000000003</v>
      </c>
      <c r="G12" s="26">
        <v>4367.38</v>
      </c>
      <c r="H12" s="26">
        <v>451.49</v>
      </c>
      <c r="I12" s="26">
        <v>1384.15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24675.640000000003</v>
      </c>
      <c r="AI12" s="26">
        <v>24407.55</v>
      </c>
      <c r="AJ12" s="69">
        <f>+AI12-AH12</f>
        <v>-268.09000000000378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126</v>
      </c>
      <c r="C15" s="23">
        <v>349.5</v>
      </c>
      <c r="D15" s="23">
        <v>149.5</v>
      </c>
      <c r="E15" s="23">
        <v>309</v>
      </c>
      <c r="F15" s="23">
        <v>183</v>
      </c>
      <c r="G15" s="23">
        <v>221.5</v>
      </c>
      <c r="H15" s="23">
        <v>184</v>
      </c>
      <c r="I15" s="23">
        <v>134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1656.5</v>
      </c>
    </row>
    <row r="16" spans="1:36" s="32" customFormat="1" x14ac:dyDescent="0.25">
      <c r="A16" s="30" t="s">
        <v>20</v>
      </c>
      <c r="B16" s="31">
        <v>222</v>
      </c>
      <c r="C16" s="31">
        <v>338</v>
      </c>
      <c r="D16" s="31">
        <v>112</v>
      </c>
      <c r="E16" s="31">
        <v>360</v>
      </c>
      <c r="F16" s="31">
        <v>440</v>
      </c>
      <c r="G16" s="31">
        <v>310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1782</v>
      </c>
      <c r="AJ16" s="70"/>
    </row>
    <row r="17" spans="1:36" s="47" customFormat="1" x14ac:dyDescent="0.25">
      <c r="A17" s="46" t="s">
        <v>27</v>
      </c>
      <c r="B17" s="22">
        <f>B16*$B$8</f>
        <v>1214.3399999999999</v>
      </c>
      <c r="C17" s="22">
        <f>C16*$B$8</f>
        <v>1848.86</v>
      </c>
      <c r="D17" s="22">
        <f t="shared" ref="D17:AG17" si="2">D16*$B$8</f>
        <v>612.64</v>
      </c>
      <c r="E17" s="22">
        <f t="shared" si="2"/>
        <v>1969.1999999999998</v>
      </c>
      <c r="F17" s="22">
        <f t="shared" si="2"/>
        <v>2406.7999999999997</v>
      </c>
      <c r="G17" s="22">
        <f t="shared" si="2"/>
        <v>1695.6999999999998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9747.5399999999972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222</v>
      </c>
      <c r="C22" s="20">
        <f t="shared" ref="C22:AG23" si="5">+C16+C18+C20</f>
        <v>338</v>
      </c>
      <c r="D22" s="20">
        <f t="shared" si="5"/>
        <v>112</v>
      </c>
      <c r="E22" s="20">
        <f t="shared" si="5"/>
        <v>360</v>
      </c>
      <c r="F22" s="20">
        <f t="shared" si="5"/>
        <v>440</v>
      </c>
      <c r="G22" s="20">
        <f t="shared" si="5"/>
        <v>310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1782</v>
      </c>
    </row>
    <row r="23" spans="1:36" s="47" customFormat="1" x14ac:dyDescent="0.25">
      <c r="A23" s="48" t="s">
        <v>26</v>
      </c>
      <c r="B23" s="19">
        <f>+B17+B19+B21</f>
        <v>1214.3399999999999</v>
      </c>
      <c r="C23" s="19">
        <f t="shared" si="5"/>
        <v>1848.86</v>
      </c>
      <c r="D23" s="19">
        <f t="shared" si="5"/>
        <v>612.64</v>
      </c>
      <c r="E23" s="19">
        <f t="shared" si="5"/>
        <v>1969.1999999999998</v>
      </c>
      <c r="F23" s="19">
        <f t="shared" si="5"/>
        <v>2406.7999999999997</v>
      </c>
      <c r="G23" s="19">
        <f t="shared" si="5"/>
        <v>1695.6999999999998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9747.5399999999972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2210.88</v>
      </c>
      <c r="C49" s="44">
        <v>1892.98</v>
      </c>
      <c r="D49" s="44"/>
      <c r="E49" s="44"/>
      <c r="F49" s="44"/>
      <c r="G49" s="44"/>
      <c r="H49" s="44">
        <v>267.81</v>
      </c>
      <c r="I49" s="44">
        <v>1251.1099999999999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5622.7800000000007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611.55999999999995</v>
      </c>
      <c r="E52" s="44">
        <v>1144.1199999999999</v>
      </c>
      <c r="F52" s="44">
        <v>1900.94</v>
      </c>
      <c r="G52" s="44">
        <v>2334.88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5991.5</v>
      </c>
    </row>
    <row r="53" spans="1:34" x14ac:dyDescent="0.25">
      <c r="A53" s="17" t="s">
        <v>18</v>
      </c>
      <c r="B53" s="44">
        <v>359.18</v>
      </c>
      <c r="C53" s="44">
        <v>375.68</v>
      </c>
      <c r="D53" s="44">
        <v>427.54</v>
      </c>
      <c r="E53" s="44">
        <v>238.03</v>
      </c>
      <c r="F53" s="44">
        <v>61.89</v>
      </c>
      <c r="G53" s="44">
        <v>112.04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1574.3600000000001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86.27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86.27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3996.67</v>
      </c>
      <c r="C64" s="53">
        <f t="shared" ref="C64:AG64" si="21">+C15+C23+C31+C39+C47+C48+C49+C50+C51+C52+C53+C54+C55+C56+C57+C58+C59+C60+C61+C62+C63</f>
        <v>4467.0199999999995</v>
      </c>
      <c r="D64" s="53">
        <f t="shared" si="21"/>
        <v>1801.2399999999998</v>
      </c>
      <c r="E64" s="53">
        <f t="shared" si="21"/>
        <v>3660.35</v>
      </c>
      <c r="F64" s="53">
        <f t="shared" si="21"/>
        <v>4552.63</v>
      </c>
      <c r="G64" s="53">
        <f t="shared" si="21"/>
        <v>4364.12</v>
      </c>
      <c r="H64" s="53">
        <f t="shared" si="21"/>
        <v>451.81</v>
      </c>
      <c r="I64" s="53">
        <f t="shared" si="21"/>
        <v>1385.11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24678.95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4012.93</v>
      </c>
      <c r="C67" s="57">
        <f t="shared" ref="C67:L67" si="23">C12</f>
        <v>4462.59</v>
      </c>
      <c r="D67" s="57">
        <f t="shared" si="23"/>
        <v>1797.42</v>
      </c>
      <c r="E67" s="57">
        <f t="shared" si="23"/>
        <v>3654.79</v>
      </c>
      <c r="F67" s="57">
        <f t="shared" si="23"/>
        <v>4544.8900000000003</v>
      </c>
      <c r="G67" s="57">
        <f t="shared" si="23"/>
        <v>4367.38</v>
      </c>
      <c r="H67" s="57">
        <f t="shared" si="23"/>
        <v>451.49</v>
      </c>
      <c r="I67" s="57">
        <f t="shared" si="23"/>
        <v>1384.15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24675.640000000003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4012.93</v>
      </c>
      <c r="C69" s="59">
        <f t="shared" ref="C69:AG69" si="25">+C67+C68</f>
        <v>4462.59</v>
      </c>
      <c r="D69" s="59">
        <f t="shared" si="25"/>
        <v>1797.42</v>
      </c>
      <c r="E69" s="59">
        <f t="shared" si="25"/>
        <v>3654.79</v>
      </c>
      <c r="F69" s="59">
        <f t="shared" si="25"/>
        <v>4544.8900000000003</v>
      </c>
      <c r="G69" s="59">
        <f t="shared" si="25"/>
        <v>4367.38</v>
      </c>
      <c r="H69" s="59">
        <f t="shared" si="25"/>
        <v>451.49</v>
      </c>
      <c r="I69" s="59">
        <f t="shared" si="25"/>
        <v>1384.15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24675.640000000003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-16.259999999999764</v>
      </c>
      <c r="C70" s="57">
        <f t="shared" si="26"/>
        <v>4.4299999999993815</v>
      </c>
      <c r="D70" s="57">
        <f t="shared" si="26"/>
        <v>3.819999999999709</v>
      </c>
      <c r="E70" s="57">
        <f t="shared" si="26"/>
        <v>5.5599999999999454</v>
      </c>
      <c r="F70" s="57">
        <f t="shared" si="26"/>
        <v>7.7399999999997817</v>
      </c>
      <c r="G70" s="57">
        <f t="shared" si="26"/>
        <v>-3.2600000000002183</v>
      </c>
      <c r="H70" s="57">
        <f t="shared" si="26"/>
        <v>0.31999999999999318</v>
      </c>
      <c r="I70" s="57">
        <f t="shared" si="26"/>
        <v>0.95999999999980901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3.309999999998638</v>
      </c>
    </row>
    <row r="71" spans="1:34" ht="94.5" customHeight="1" x14ac:dyDescent="0.25">
      <c r="A71" s="77" t="s">
        <v>96</v>
      </c>
      <c r="B71" s="14" t="s">
        <v>145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2022-06-21T13:49:31Z</dcterms:modified>
</cp:coreProperties>
</file>