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BOVEDA JUNIO 2022\"/>
    </mc:Choice>
  </mc:AlternateContent>
  <xr:revisionPtr revIDLastSave="0" documentId="13_ncr:1_{3436D2CE-1A7A-4C87-9B7A-4062B03BF3D4}" xr6:coauthVersionLast="47" xr6:coauthVersionMax="47" xr10:uidLastSave="{00000000-0000-0000-0000-000000000000}"/>
  <bookViews>
    <workbookView xWindow="-120" yWindow="-120" windowWidth="15600" windowHeight="11160" firstSheet="4" activeTab="8" xr2:uid="{00000000-000D-0000-FFFF-FFFF00000000}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31" i="149" l="1"/>
  <c r="H31" i="149"/>
  <c r="L31" i="149"/>
  <c r="P31" i="149"/>
  <c r="T31" i="149"/>
  <c r="X31" i="149"/>
  <c r="AB31" i="149"/>
  <c r="AF31" i="149"/>
  <c r="D31" i="150"/>
  <c r="H31" i="150"/>
  <c r="L31" i="150"/>
  <c r="P31" i="150"/>
  <c r="T31" i="150"/>
  <c r="X31" i="150"/>
  <c r="AB31" i="150"/>
  <c r="AF31" i="150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C64" i="151" l="1"/>
  <c r="C70" i="151" s="1"/>
  <c r="Y64" i="150"/>
  <c r="Y70" i="150" s="1"/>
  <c r="I64" i="150"/>
  <c r="I70" i="150" s="1"/>
  <c r="AH23" i="149"/>
  <c r="F11" i="145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Z68" i="40"/>
  <c r="AA68" i="40"/>
  <c r="AB68" i="40"/>
  <c r="AC68" i="40"/>
  <c r="AD68" i="40"/>
  <c r="AE68" i="40"/>
  <c r="AF68" i="40"/>
  <c r="AG68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X39" i="40" s="1"/>
  <c r="Y33" i="40"/>
  <c r="Z33" i="40"/>
  <c r="AA33" i="40"/>
  <c r="AB33" i="40"/>
  <c r="AC33" i="40"/>
  <c r="AD33" i="40"/>
  <c r="AE33" i="40"/>
  <c r="AF33" i="40"/>
  <c r="AF39" i="40" s="1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C23" i="40" s="1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Y23" i="40"/>
  <c r="U23" i="40"/>
  <c r="AG69" i="40"/>
  <c r="AC69" i="40"/>
  <c r="Y69" i="40"/>
  <c r="U69" i="40"/>
  <c r="Q69" i="40"/>
  <c r="M69" i="40"/>
  <c r="AB47" i="40"/>
  <c r="AD39" i="40"/>
  <c r="T47" i="40"/>
  <c r="AE39" i="40"/>
  <c r="AA39" i="40"/>
  <c r="W39" i="40"/>
  <c r="AE47" i="40"/>
  <c r="W47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X64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T64" i="40"/>
  <c r="B67" i="40"/>
  <c r="B22" i="40"/>
  <c r="M33" i="40"/>
  <c r="N33" i="40"/>
  <c r="O33" i="40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V64" i="40" l="1"/>
  <c r="V70" i="40" s="1"/>
  <c r="L69" i="40"/>
  <c r="X70" i="40"/>
  <c r="C69" i="40"/>
  <c r="Y64" i="40"/>
  <c r="Y70" i="40" s="1"/>
  <c r="AD64" i="40"/>
  <c r="AD70" i="40" s="1"/>
  <c r="AE64" i="40"/>
  <c r="AE70" i="40" s="1"/>
  <c r="AF64" i="40"/>
  <c r="AF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AH69" i="40" l="1"/>
  <c r="O64" i="40"/>
  <c r="O70" i="40" s="1"/>
  <c r="P64" i="40"/>
  <c r="P70" i="40" s="1"/>
  <c r="S64" i="40"/>
  <c r="S70" i="40" s="1"/>
  <c r="M64" i="40"/>
  <c r="M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I47" i="40"/>
  <c r="K47" i="40"/>
  <c r="B38" i="40"/>
  <c r="K23" i="40" l="1"/>
  <c r="G23" i="40"/>
  <c r="J39" i="40"/>
  <c r="F39" i="40"/>
  <c r="G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<sst xmlns="http://schemas.openxmlformats.org/spreadsheetml/2006/main" count="761" uniqueCount="135">
  <si>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</si>
  <si>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</si>
  <si>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</si>
  <si>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</si>
  <si>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</si>
  <si>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</si>
  <si>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</si>
  <si>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</si>
  <si>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</si>
  <si>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</si>
  <si>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</si>
  <si>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</si>
  <si>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</si>
  <si>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</si>
  <si>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</si>
  <si>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</si>
  <si>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</si>
  <si>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</si>
  <si>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</si>
  <si>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</si>
  <si>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</si>
  <si>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</si>
  <si>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</si>
  <si>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</si>
  <si>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</si>
  <si>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</si>
  <si>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</si>
  <si>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</si>
  <si>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</si>
  <si>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</si>
  <si>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</si>
  <si>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</si>
  <si>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</si>
  <si>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</si>
  <si>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</si>
  <si>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</si>
  <si>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</si>
  <si>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</si>
  <si>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</si>
  <si>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</si>
  <si>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</si>
  <si>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</si>
  <si>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</si>
  <si>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</si>
  <si>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</si>
  <si>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</si>
  <si>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</si>
  <si>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</si>
  <si>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</si>
  <si>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</si>
  <si>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</si>
  <si>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</si>
  <si>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</si>
  <si>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</si>
  <si>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</si>
  <si>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</si>
  <si>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</si>
  <si>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</si>
  <si>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</si>
  <si>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</si>
  <si>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</si>
  <si>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</si>
  <si>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</si>
  <si>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</si>
  <si>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</si>
  <si>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</si>
  <si>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</si>
  <si>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</si>
  <si>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</si>
  <si>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</si>
  <si>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</si>
  <si>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</si>
  <si>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</si>
  <si>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</si>
  <si>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</si>
  <si>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</si>
  <si>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</si>
  <si>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</si>
  <si>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</si>
  <si>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</si>
  <si>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</si>
  <si>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</si>
  <si>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</si>
  <si>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</si>
  <si>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</si>
  <si>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</si>
  <si>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</si>
  <si>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</si>
  <si>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</si>
  <si>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</si>
  <si>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</si>
  <si>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</si>
  <si>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</si>
  <si>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</si>
  <si>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</si>
  <si>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</si>
  <si>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</si>
  <si>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</si>
  <si>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</si>
  <si>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</si>
  <si>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</si>
  <si>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</si>
  <si>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</si>
  <si>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</si>
  <si>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</si>
  <si>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</si>
  <si>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</si>
  <si>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</si>
  <si>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</si>
  <si>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</si>
  <si>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</si>
  <si>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</si>
  <si>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</si>
  <si>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</si>
  <si>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</si>
  <si>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</si>
  <si>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</si>
  <si>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</si>
  <si>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</si>
  <si>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</si>
  <si>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</si>
  <si>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</si>
  <si>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</si>
  <si>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sobrantede6.50 pertenece a caja09m</t>
  </si>
  <si>
    <t>fondo76.00</t>
  </si>
  <si>
    <t>fondo14.00</t>
  </si>
  <si>
    <t>faltante es sobrante en caja#3m</t>
  </si>
  <si>
    <t xml:space="preserve"> </t>
  </si>
  <si>
    <t>sobrante de1$</t>
  </si>
  <si>
    <t>fondo135.50</t>
  </si>
  <si>
    <t>fondo 65.0</t>
  </si>
  <si>
    <t>fondo 132.00</t>
  </si>
  <si>
    <t>fondo33.00</t>
  </si>
  <si>
    <t>fondo13.50</t>
  </si>
  <si>
    <t>1.50F/C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</si>
</sst>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 xr:uid="{00000000-0005-0000-0000-000000000000}"/>
    <cellStyle name="Millares 3" xfId="2" xr:uid="{00000000-0005-0000-0000-000001000000}"/>
    <cellStyle name="Millares 4" xfId="3" xr:uid="{00000000-0005-0000-0000-000002000000}"/>
    <cellStyle name="Millares 5" xfId="4" xr:uid="{00000000-0005-0000-0000-000003000000}"/>
    <cellStyle name="Moneda 2" xfId="5" xr:uid="{00000000-0005-0000-0000-000004000000}"/>
    <cellStyle name="Normal" xfId="0" builtinId="0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9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82926.369999999981</v>
      </c>
      <c r="C2" s="43">
        <f>MODELO!AH12</f>
        <v>29440.57</v>
      </c>
      <c r="D2" s="43">
        <f>EXQUISITECES!AH12</f>
        <v>11308.769999999999</v>
      </c>
      <c r="E2" s="43">
        <f>HOYADA!AH12</f>
        <v>10245.5</v>
      </c>
      <c r="F2" s="43">
        <f>FARMASTOP!AH12</f>
        <v>1883.89</v>
      </c>
      <c r="G2" s="43">
        <f>BOCAS!AH12</f>
        <v>3234.92</v>
      </c>
      <c r="H2" s="43">
        <f>LAGUNETICA!AH12</f>
        <v>20422.72</v>
      </c>
      <c r="I2" s="43">
        <f>SANANTONIO!AH12</f>
        <v>0</v>
      </c>
      <c r="J2" s="43">
        <f>SUM(B2:I2)</f>
        <v>159462.74</v>
      </c>
    </row>
    <row r="3" spans="1:10" x14ac:dyDescent="0.25">
      <c r="A3" s="46" t="s">
        <v>0</v>
      </c>
      <c r="B3" s="43">
        <f>AUTOMERCADO!AH15</f>
        <v>2452</v>
      </c>
      <c r="C3" s="43">
        <f>MODELO!AH15</f>
        <v>779</v>
      </c>
      <c r="D3" s="43">
        <f>EXQUISITECES!AH15</f>
        <v>544</v>
      </c>
      <c r="E3" s="43">
        <f>HOYADA!AH15</f>
        <v>1297.5</v>
      </c>
      <c r="F3" s="43">
        <f>FARMASTOP!AH15</f>
        <v>34.700000000000003</v>
      </c>
      <c r="G3" s="43">
        <f>BOCAS!AH15</f>
        <v>33.5</v>
      </c>
      <c r="H3" s="43">
        <f>LAGUNETICA!AH15</f>
        <v>1942.2</v>
      </c>
      <c r="I3" s="43">
        <f>SANANTONIO!AH15</f>
        <v>0</v>
      </c>
      <c r="J3" s="43">
        <f t="shared" ref="J3:J52" si="0">SUM(B3:I3)</f>
        <v>7082.9</v>
      </c>
    </row>
    <row r="4" spans="1:10" x14ac:dyDescent="0.25">
      <c r="A4" s="73" t="s">
        <v>20</v>
      </c>
      <c r="B4" s="43">
        <f>AUTOMERCADO!AH16</f>
        <v>7499</v>
      </c>
      <c r="C4" s="43">
        <f>MODELO!AH16</f>
        <v>2402</v>
      </c>
      <c r="D4" s="43">
        <f>EXQUISITECES!AH16</f>
        <v>906</v>
      </c>
      <c r="E4" s="43">
        <f>HOYADA!AH16</f>
        <v>814</v>
      </c>
      <c r="F4" s="43">
        <f>FARMASTOP!AH16</f>
        <v>113</v>
      </c>
      <c r="G4" s="43">
        <f>BOCAS!AH16</f>
        <v>384</v>
      </c>
      <c r="H4" s="43">
        <f>LAGUNETICA!AH16</f>
        <v>1539</v>
      </c>
      <c r="I4" s="43">
        <f>SANANTONIO!AH16</f>
        <v>0</v>
      </c>
      <c r="J4" s="43">
        <f t="shared" si="0"/>
        <v>13657</v>
      </c>
    </row>
    <row r="5" spans="1:10" x14ac:dyDescent="0.25">
      <c r="A5" s="46" t="s">
        <v>27</v>
      </c>
      <c r="B5" s="43">
        <f>AUTOMERCADO!AH17</f>
        <v>38619.850000000006</v>
      </c>
      <c r="C5" s="43">
        <f>MODELO!AH17</f>
        <v>12370.300000000003</v>
      </c>
      <c r="D5" s="43">
        <f>EXQUISITECES!AH17</f>
        <v>4665.8999999999996</v>
      </c>
      <c r="E5" s="43">
        <f>HOYADA!AH17</f>
        <v>4192.1000000000004</v>
      </c>
      <c r="F5" s="43">
        <f>FARMASTOP!AH17</f>
        <v>581.95000000000005</v>
      </c>
      <c r="G5" s="43">
        <f>BOCAS!AH17</f>
        <v>1977.6000000000001</v>
      </c>
      <c r="H5" s="43">
        <f>LAGUNETICA!AH17</f>
        <v>7925.85</v>
      </c>
      <c r="I5" s="43">
        <f>SANANTONIO!AH17</f>
        <v>0</v>
      </c>
      <c r="J5" s="43">
        <f t="shared" si="0"/>
        <v>70333.55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7499</v>
      </c>
      <c r="C10" s="43">
        <f>MODELO!AH22</f>
        <v>2402</v>
      </c>
      <c r="D10" s="43">
        <f>EXQUISITECES!AH22</f>
        <v>906</v>
      </c>
      <c r="E10" s="43">
        <f>HOYADA!AH22</f>
        <v>814</v>
      </c>
      <c r="F10" s="43">
        <f>FARMASTOP!AH22</f>
        <v>113</v>
      </c>
      <c r="G10" s="43">
        <f>BOCAS!AH22</f>
        <v>384</v>
      </c>
      <c r="H10" s="43">
        <f>LAGUNETICA!AH22</f>
        <v>1539</v>
      </c>
      <c r="I10" s="43">
        <f>SANANTONIO!AH22</f>
        <v>0</v>
      </c>
      <c r="J10" s="43">
        <f t="shared" si="0"/>
        <v>13657</v>
      </c>
    </row>
    <row r="11" spans="1:10" x14ac:dyDescent="0.25">
      <c r="A11" s="48" t="s">
        <v>26</v>
      </c>
      <c r="B11" s="43">
        <f>AUTOMERCADO!AH23</f>
        <v>38619.850000000006</v>
      </c>
      <c r="C11" s="43">
        <f>MODELO!AH23</f>
        <v>12370.300000000003</v>
      </c>
      <c r="D11" s="43">
        <f>EXQUISITECES!AH23</f>
        <v>4665.8999999999996</v>
      </c>
      <c r="E11" s="43">
        <f>HOYADA!AH23</f>
        <v>4192.1000000000004</v>
      </c>
      <c r="F11" s="43">
        <f>FARMASTOP!AH23</f>
        <v>581.95000000000005</v>
      </c>
      <c r="G11" s="43">
        <f>BOCAS!AH23</f>
        <v>1977.6000000000001</v>
      </c>
      <c r="H11" s="43">
        <f>LAGUNETICA!AH23</f>
        <v>7925.85</v>
      </c>
      <c r="I11" s="43">
        <f>SANANTONIO!AH23</f>
        <v>0</v>
      </c>
      <c r="J11" s="43">
        <f t="shared" si="0"/>
        <v>70333.55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50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50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276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276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50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50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276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276</v>
      </c>
    </row>
    <row r="20" spans="1:10" x14ac:dyDescent="0.25">
      <c r="A20" s="46" t="s">
        <v>34</v>
      </c>
      <c r="B20" s="43">
        <f>AUTOMERCADO!AH32</f>
        <v>234.4</v>
      </c>
      <c r="C20" s="43">
        <f>MODELO!AH32</f>
        <v>22.99</v>
      </c>
      <c r="D20" s="43">
        <f>EXQUISITECES!AH32</f>
        <v>0</v>
      </c>
      <c r="E20" s="43">
        <f>HOYADA!AH32</f>
        <v>0</v>
      </c>
      <c r="F20" s="43">
        <f>FARMASTOP!AH32</f>
        <v>3.76</v>
      </c>
      <c r="G20" s="43">
        <f>BOCAS!AH32</f>
        <v>18.71</v>
      </c>
      <c r="H20" s="43">
        <f>LAGUNETICA!AH32</f>
        <v>0</v>
      </c>
      <c r="I20" s="43">
        <f>SANANTONIO!AH32</f>
        <v>0</v>
      </c>
      <c r="J20" s="43">
        <f t="shared" si="0"/>
        <v>279.85999999999996</v>
      </c>
    </row>
    <row r="21" spans="1:10" x14ac:dyDescent="0.25">
      <c r="A21" s="46" t="s">
        <v>35</v>
      </c>
      <c r="B21" s="43">
        <f>AUTOMERCADO!AH33</f>
        <v>1207.1600000000001</v>
      </c>
      <c r="C21" s="43">
        <f>MODELO!AH33</f>
        <v>118.3985</v>
      </c>
      <c r="D21" s="43">
        <f>EXQUISITECES!AH33</f>
        <v>0</v>
      </c>
      <c r="E21" s="43">
        <f>HOYADA!AH33</f>
        <v>0</v>
      </c>
      <c r="F21" s="43">
        <f>FARMASTOP!AH33</f>
        <v>19.364000000000001</v>
      </c>
      <c r="G21" s="43">
        <f>BOCAS!AH33</f>
        <v>96.356500000000011</v>
      </c>
      <c r="H21" s="43">
        <f>LAGUNETICA!AH33</f>
        <v>0</v>
      </c>
      <c r="I21" s="43">
        <f>SANANTONIO!AH33</f>
        <v>0</v>
      </c>
      <c r="J21" s="43">
        <f t="shared" si="0"/>
        <v>1441.2790000000002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234.4</v>
      </c>
      <c r="C26" s="43">
        <f>MODELO!AH38</f>
        <v>22.99</v>
      </c>
      <c r="D26" s="43">
        <f>EXQUISITECES!AH38</f>
        <v>0</v>
      </c>
      <c r="E26" s="43">
        <f>HOYADA!AH38</f>
        <v>0</v>
      </c>
      <c r="F26" s="43">
        <f>FARMASTOP!AH38</f>
        <v>3.76</v>
      </c>
      <c r="G26" s="43">
        <f>BOCAS!AH38</f>
        <v>18.71</v>
      </c>
      <c r="H26" s="43">
        <f>LAGUNETICA!AH38</f>
        <v>0</v>
      </c>
      <c r="I26" s="43">
        <f>SANANTONIO!AH38</f>
        <v>0</v>
      </c>
      <c r="J26" s="43">
        <f t="shared" si="0"/>
        <v>279.85999999999996</v>
      </c>
    </row>
    <row r="27" spans="1:10" x14ac:dyDescent="0.25">
      <c r="A27" s="48" t="s">
        <v>42</v>
      </c>
      <c r="B27" s="43">
        <f>AUTOMERCADO!AH39</f>
        <v>1207.1600000000001</v>
      </c>
      <c r="C27" s="43">
        <f>MODELO!AH39</f>
        <v>118.3985</v>
      </c>
      <c r="D27" s="43">
        <f>EXQUISITECES!AH39</f>
        <v>0</v>
      </c>
      <c r="E27" s="43">
        <f>HOYADA!AH39</f>
        <v>0</v>
      </c>
      <c r="F27" s="43">
        <f>FARMASTOP!AH39</f>
        <v>19.364000000000001</v>
      </c>
      <c r="G27" s="43">
        <f>BOCAS!AH39</f>
        <v>96.356500000000011</v>
      </c>
      <c r="H27" s="43">
        <f>LAGUNETICA!AH39</f>
        <v>0</v>
      </c>
      <c r="I27" s="43">
        <f>SANANTONIO!AH39</f>
        <v>0</v>
      </c>
      <c r="J27" s="43">
        <f t="shared" si="0"/>
        <v>1441.2790000000002</v>
      </c>
    </row>
    <row r="28" spans="1:10" x14ac:dyDescent="0.25">
      <c r="A28" s="46" t="s">
        <v>43</v>
      </c>
      <c r="B28" s="43">
        <f>AUTOMERCADO!AH40</f>
        <v>437.93</v>
      </c>
      <c r="C28" s="43">
        <f>MODELO!AH40</f>
        <v>6.76</v>
      </c>
      <c r="D28" s="43">
        <f>EXQUISITECES!AH40</f>
        <v>23.18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467.87</v>
      </c>
    </row>
    <row r="29" spans="1:10" x14ac:dyDescent="0.25">
      <c r="A29" s="46" t="s">
        <v>44</v>
      </c>
      <c r="B29" s="43">
        <f>AUTOMERCADO!AH41</f>
        <v>2255.3395000000005</v>
      </c>
      <c r="C29" s="43">
        <f>MODELO!AH41</f>
        <v>34.814</v>
      </c>
      <c r="D29" s="43">
        <f>EXQUISITECES!AH41</f>
        <v>119.37700000000001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2409.5305000000003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437.93</v>
      </c>
      <c r="C34" s="43">
        <f>MODELO!AH46</f>
        <v>6.76</v>
      </c>
      <c r="D34" s="43">
        <f>EXQUISITECES!AH46</f>
        <v>23.18</v>
      </c>
      <c r="E34" s="43">
        <f>HOYADA!AH46</f>
        <v>0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467.87</v>
      </c>
    </row>
    <row r="35" spans="1:10" x14ac:dyDescent="0.25">
      <c r="A35" s="48" t="s">
        <v>48</v>
      </c>
      <c r="B35" s="43">
        <f>AUTOMERCADO!AH47</f>
        <v>2255.3395000000005</v>
      </c>
      <c r="C35" s="43">
        <f>MODELO!AH47</f>
        <v>34.814</v>
      </c>
      <c r="D35" s="43">
        <f>EXQUISITECES!AH47</f>
        <v>119.37700000000001</v>
      </c>
      <c r="E35" s="43">
        <f>HOYADA!AH47</f>
        <v>0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2409.5305000000003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30329.600000000002</v>
      </c>
      <c r="C37" s="43">
        <f>MODELO!AH49</f>
        <v>9826.52</v>
      </c>
      <c r="D37" s="43">
        <f>EXQUISITECES!AH49</f>
        <v>4707.51</v>
      </c>
      <c r="E37" s="43">
        <f>HOYADA!AH49</f>
        <v>4036.71</v>
      </c>
      <c r="F37" s="43">
        <f>FARMASTOP!AH49</f>
        <v>983.76</v>
      </c>
      <c r="G37" s="43">
        <f>BOCAS!AH49</f>
        <v>1075.42</v>
      </c>
      <c r="H37" s="43">
        <f>LAGUNETICA!AH49</f>
        <v>3793.5599999999995</v>
      </c>
      <c r="I37" s="43">
        <f>SANANTONIO!AH49</f>
        <v>0</v>
      </c>
      <c r="J37" s="43">
        <f t="shared" si="0"/>
        <v>54753.08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3064.16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5380.5000000000009</v>
      </c>
      <c r="I40" s="43">
        <f>SANANTONIO!AH52</f>
        <v>0</v>
      </c>
      <c r="J40" s="43">
        <f t="shared" si="0"/>
        <v>8444.66</v>
      </c>
    </row>
    <row r="41" spans="1:10" x14ac:dyDescent="0.25">
      <c r="A41" s="74" t="s">
        <v>18</v>
      </c>
      <c r="B41" s="43">
        <f>AUTOMERCADO!AH53</f>
        <v>2864.8999999999996</v>
      </c>
      <c r="C41" s="43">
        <f>MODELO!AH53</f>
        <v>2523.3200000000002</v>
      </c>
      <c r="D41" s="43">
        <f>EXQUISITECES!AH53</f>
        <v>829.89</v>
      </c>
      <c r="E41" s="43">
        <f>HOYADA!AH53</f>
        <v>659.49</v>
      </c>
      <c r="F41" s="43">
        <f>FARMASTOP!AH53</f>
        <v>189.92999999999998</v>
      </c>
      <c r="G41" s="43">
        <f>BOCAS!AH53</f>
        <v>70.47</v>
      </c>
      <c r="H41" s="43">
        <f>LAGUNETICA!AH53</f>
        <v>1102.98</v>
      </c>
      <c r="I41" s="43">
        <f>SANANTONIO!AH53</f>
        <v>0</v>
      </c>
      <c r="J41" s="43">
        <f t="shared" si="0"/>
        <v>8240.98</v>
      </c>
    </row>
    <row r="42" spans="1:10" x14ac:dyDescent="0.25">
      <c r="A42" s="74" t="s">
        <v>114</v>
      </c>
      <c r="B42" s="43">
        <f>AUTOMERCADO!AH54</f>
        <v>594.92999999999995</v>
      </c>
      <c r="C42" s="43">
        <f>MODELO!AH54</f>
        <v>103.5</v>
      </c>
      <c r="D42" s="43">
        <f>EXQUISITECES!AH54</f>
        <v>10.44</v>
      </c>
      <c r="E42" s="43">
        <f>HOYADA!AH54</f>
        <v>77.62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786.49</v>
      </c>
    </row>
    <row r="43" spans="1:10" x14ac:dyDescent="0.25">
      <c r="A43" s="74" t="s">
        <v>52</v>
      </c>
      <c r="B43" s="43">
        <f>AUTOMERCADO!AH55</f>
        <v>4977.1299999999992</v>
      </c>
      <c r="C43" s="43">
        <f>MODELO!AH55</f>
        <v>344.65</v>
      </c>
      <c r="D43" s="43">
        <f>EXQUISITECES!AH55</f>
        <v>444.98</v>
      </c>
      <c r="E43" s="43">
        <f>HOYADA!AH55</f>
        <v>0</v>
      </c>
      <c r="F43" s="43">
        <f>FARMASTOP!AH55</f>
        <v>102.91</v>
      </c>
      <c r="G43" s="43">
        <f>BOCAS!AH55</f>
        <v>0</v>
      </c>
      <c r="H43" s="43">
        <f>LAGUNETICA!AH55</f>
        <v>106.78</v>
      </c>
      <c r="I43" s="43">
        <f>SANANTONIO!AH55</f>
        <v>0</v>
      </c>
      <c r="J43" s="43">
        <f t="shared" si="0"/>
        <v>5976.449999999998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130.49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130.49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189.13</v>
      </c>
      <c r="I47" s="43">
        <f>SANANTONIO!AH59</f>
        <v>0</v>
      </c>
      <c r="J47" s="43">
        <f t="shared" si="0"/>
        <v>189.13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14.67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14.67</v>
      </c>
    </row>
    <row r="52" spans="1:10" x14ac:dyDescent="0.25">
      <c r="A52" s="51" t="s">
        <v>92</v>
      </c>
      <c r="B52" s="75">
        <f>AUTOMERCADO!AH64</f>
        <v>83315.579500000036</v>
      </c>
      <c r="C52" s="75" t="e">
        <f>MODELO!AH64</f>
        <v>#VALUE!</v>
      </c>
      <c r="D52" s="75">
        <f>EXQUISITECES!AH64</f>
        <v>11322.096999999998</v>
      </c>
      <c r="E52" s="75">
        <f>HOYADA!AH64</f>
        <v>10263.419999999998</v>
      </c>
      <c r="F52" s="75">
        <f>FARMASTOP!AH64</f>
        <v>1912.6140000000005</v>
      </c>
      <c r="G52" s="75">
        <f>BOCAS!AH64</f>
        <v>3253.3465000000001</v>
      </c>
      <c r="H52" s="75">
        <f>LAGUNETICA!AH64</f>
        <v>20441.000000000004</v>
      </c>
      <c r="I52" s="75">
        <f>SANANTONIO!AH64</f>
        <v>0</v>
      </c>
      <c r="J52" s="75" t="e">
        <f t="shared" si="0"/>
        <v>#VALUE!</v>
      </c>
    </row>
    <row r="53" spans="1:10" x14ac:dyDescent="0.25">
      <c r="A53" s="56" t="s">
        <v>3</v>
      </c>
      <c r="B53" s="43">
        <f>B2</f>
        <v>82926.369999999981</v>
      </c>
      <c r="C53" s="43">
        <f t="shared" ref="C53:I53" si="1">C2</f>
        <v>29440.57</v>
      </c>
      <c r="D53" s="43">
        <f t="shared" si="1"/>
        <v>11308.769999999999</v>
      </c>
      <c r="E53" s="43">
        <f t="shared" si="1"/>
        <v>10245.5</v>
      </c>
      <c r="F53" s="43">
        <f t="shared" si="1"/>
        <v>1883.89</v>
      </c>
      <c r="G53" s="43">
        <f t="shared" si="1"/>
        <v>3234.92</v>
      </c>
      <c r="H53" s="43">
        <f t="shared" si="1"/>
        <v>20422.72</v>
      </c>
      <c r="I53" s="43">
        <f t="shared" si="1"/>
        <v>0</v>
      </c>
      <c r="J53" s="43">
        <f>J2</f>
        <v>159462.74</v>
      </c>
    </row>
    <row r="54" spans="1:10" x14ac:dyDescent="0.25">
      <c r="A54" s="58" t="s">
        <v>95</v>
      </c>
      <c r="B54" s="43">
        <f>+B52-B53</f>
        <v>389.20950000005541</v>
      </c>
      <c r="C54" s="43" t="e">
        <f t="shared" ref="C54:I54" si="2">+C52-C53</f>
        <v>#VALUE!</v>
      </c>
      <c r="D54" s="43">
        <f t="shared" si="2"/>
        <v>13.326999999999316</v>
      </c>
      <c r="E54" s="43">
        <f t="shared" si="2"/>
        <v>17.919999999998254</v>
      </c>
      <c r="F54" s="43">
        <f t="shared" si="2"/>
        <v>28.724000000000387</v>
      </c>
      <c r="G54" s="43">
        <f t="shared" si="2"/>
        <v>18.426500000000033</v>
      </c>
      <c r="H54" s="43">
        <f t="shared" si="2"/>
        <v>18.280000000002474</v>
      </c>
      <c r="I54" s="43">
        <f t="shared" si="2"/>
        <v>0</v>
      </c>
      <c r="J54" s="43" t="e">
        <f>+J52-J53</f>
        <v>#VALUE!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5"/>
  <sheetViews>
    <sheetView workbookViewId="0">
      <pane xSplit="1" ySplit="4" topLeftCell="C49" activePane="bottomRight" state="frozen"/>
      <selection pane="topRight" activeCell="B1" sqref="B1"/>
      <selection pane="bottomLeft" activeCell="A5" sqref="A5"/>
      <selection pane="bottomRight" activeCell="C64" sqref="C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>
        <v>5.52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63</v>
      </c>
      <c r="M11" s="5" t="s">
        <v>63</v>
      </c>
      <c r="N11" s="5" t="s">
        <v>64</v>
      </c>
      <c r="O11" s="5" t="s">
        <v>65</v>
      </c>
      <c r="P11" s="5" t="s">
        <v>66</v>
      </c>
      <c r="Q11" s="5" t="s">
        <v>67</v>
      </c>
      <c r="R11" s="5" t="s">
        <v>68</v>
      </c>
      <c r="S11" s="5" t="s">
        <v>69</v>
      </c>
      <c r="T11" s="5" t="s">
        <v>70</v>
      </c>
      <c r="U11" s="5" t="s">
        <v>75</v>
      </c>
      <c r="V11" s="5" t="s">
        <v>76</v>
      </c>
      <c r="W11" s="5" t="s">
        <v>79</v>
      </c>
      <c r="X11" s="5" t="s">
        <v>82</v>
      </c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5413.99</v>
      </c>
      <c r="C12" s="26">
        <v>7428.67</v>
      </c>
      <c r="D12" s="26">
        <v>5364.14</v>
      </c>
      <c r="E12" s="26">
        <v>3184.47</v>
      </c>
      <c r="F12" s="26">
        <v>3926.96</v>
      </c>
      <c r="G12" s="26">
        <v>3794.25</v>
      </c>
      <c r="H12" s="26">
        <v>7002.28</v>
      </c>
      <c r="I12" s="26">
        <v>6515.11</v>
      </c>
      <c r="J12" s="26">
        <v>8481.01</v>
      </c>
      <c r="K12" s="26">
        <v>7168.62</v>
      </c>
      <c r="L12" s="26">
        <v>3435.34</v>
      </c>
      <c r="M12" s="26">
        <v>2126.6</v>
      </c>
      <c r="N12" s="26">
        <v>3577.99</v>
      </c>
      <c r="O12" s="26">
        <v>2049.41</v>
      </c>
      <c r="P12" s="26">
        <v>2777.09</v>
      </c>
      <c r="Q12" s="26">
        <v>2555.81</v>
      </c>
      <c r="R12" s="26">
        <v>1564.68</v>
      </c>
      <c r="S12" s="26">
        <v>2050.29</v>
      </c>
      <c r="T12" s="26">
        <v>1029</v>
      </c>
      <c r="U12" s="26">
        <v>1.06</v>
      </c>
      <c r="V12" s="26">
        <v>92.02</v>
      </c>
      <c r="W12" s="26">
        <v>1071.93</v>
      </c>
      <c r="X12" s="26">
        <v>2315.65</v>
      </c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82926.369999999981</v>
      </c>
      <c r="AI12" s="26">
        <v>74422.16</v>
      </c>
      <c r="AJ12" s="69">
        <f>+AI12-AH12</f>
        <v>-8504.2099999999773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>
        <v>0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278.5</v>
      </c>
      <c r="C15" s="23">
        <v>398</v>
      </c>
      <c r="D15" s="23"/>
      <c r="E15" s="23">
        <v>197</v>
      </c>
      <c r="F15" s="23">
        <v>85</v>
      </c>
      <c r="G15" s="23"/>
      <c r="H15" s="23">
        <v>21</v>
      </c>
      <c r="I15" s="23">
        <v>95.5</v>
      </c>
      <c r="J15" s="23"/>
      <c r="K15" s="23"/>
      <c r="L15" s="23">
        <v>170.5</v>
      </c>
      <c r="M15" s="23">
        <v>108</v>
      </c>
      <c r="N15" s="23">
        <v>24</v>
      </c>
      <c r="O15" s="23">
        <v>220</v>
      </c>
      <c r="P15" s="23">
        <v>139.5</v>
      </c>
      <c r="Q15" s="23">
        <v>131</v>
      </c>
      <c r="R15" s="23">
        <v>157</v>
      </c>
      <c r="S15" s="23">
        <v>48.5</v>
      </c>
      <c r="T15" s="23">
        <v>87.5</v>
      </c>
      <c r="U15" s="23">
        <v>1</v>
      </c>
      <c r="V15" s="23">
        <v>47.5</v>
      </c>
      <c r="W15" s="23">
        <v>104</v>
      </c>
      <c r="X15" s="23">
        <v>138.5</v>
      </c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2452</v>
      </c>
    </row>
    <row r="16" spans="1:36" s="32" customFormat="1" x14ac:dyDescent="0.25">
      <c r="A16" s="30" t="s">
        <v>20</v>
      </c>
      <c r="B16" s="31">
        <v>520</v>
      </c>
      <c r="C16" s="31">
        <v>664</v>
      </c>
      <c r="D16" s="31">
        <v>551</v>
      </c>
      <c r="E16" s="31">
        <v>283</v>
      </c>
      <c r="F16" s="31">
        <v>274</v>
      </c>
      <c r="G16" s="31">
        <v>360</v>
      </c>
      <c r="H16" s="31">
        <v>830</v>
      </c>
      <c r="I16" s="31">
        <v>875</v>
      </c>
      <c r="J16" s="31">
        <v>882</v>
      </c>
      <c r="K16" s="31">
        <v>1078</v>
      </c>
      <c r="L16" s="31">
        <v>411</v>
      </c>
      <c r="M16" s="31">
        <v>207</v>
      </c>
      <c r="N16" s="31">
        <v>485</v>
      </c>
      <c r="O16" s="31"/>
      <c r="P16" s="31"/>
      <c r="Q16" s="31"/>
      <c r="R16" s="31"/>
      <c r="S16" s="31"/>
      <c r="T16" s="31"/>
      <c r="U16" s="31"/>
      <c r="V16" s="31"/>
      <c r="W16" s="31">
        <v>79</v>
      </c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7499</v>
      </c>
      <c r="AJ16" s="70"/>
    </row>
    <row r="17" spans="1:36" s="47" customFormat="1" x14ac:dyDescent="0.25">
      <c r="A17" s="46" t="s">
        <v>27</v>
      </c>
      <c r="B17" s="22">
        <f>B16*$B$8</f>
        <v>2678</v>
      </c>
      <c r="C17" s="22">
        <f>C16*$B$8</f>
        <v>3419.6000000000004</v>
      </c>
      <c r="D17" s="22">
        <f t="shared" ref="D17:L17" si="2">D16*$B$8</f>
        <v>2837.65</v>
      </c>
      <c r="E17" s="22">
        <f t="shared" si="2"/>
        <v>1457.45</v>
      </c>
      <c r="F17" s="22">
        <f t="shared" si="2"/>
        <v>1411.1000000000001</v>
      </c>
      <c r="G17" s="22">
        <f t="shared" si="2"/>
        <v>1854.0000000000002</v>
      </c>
      <c r="H17" s="22">
        <f t="shared" si="2"/>
        <v>4274.5</v>
      </c>
      <c r="I17" s="22">
        <f t="shared" si="2"/>
        <v>4506.25</v>
      </c>
      <c r="J17" s="22">
        <f t="shared" si="2"/>
        <v>4542.3</v>
      </c>
      <c r="K17" s="22">
        <f t="shared" si="2"/>
        <v>5551.7000000000007</v>
      </c>
      <c r="L17" s="22">
        <f t="shared" si="2"/>
        <v>2116.65</v>
      </c>
      <c r="M17" s="22">
        <f t="shared" ref="M17:R17" si="3">M16*$B$8</f>
        <v>1066.0500000000002</v>
      </c>
      <c r="N17" s="22">
        <f t="shared" si="3"/>
        <v>2497.75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406.85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38619.850000000006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520</v>
      </c>
      <c r="C22" s="20">
        <f t="shared" ref="C22:L22" si="11">+C16+C18+C20</f>
        <v>664</v>
      </c>
      <c r="D22" s="20">
        <f t="shared" si="11"/>
        <v>551</v>
      </c>
      <c r="E22" s="20">
        <f t="shared" si="11"/>
        <v>283</v>
      </c>
      <c r="F22" s="20">
        <f t="shared" si="11"/>
        <v>274</v>
      </c>
      <c r="G22" s="20">
        <f t="shared" si="11"/>
        <v>360</v>
      </c>
      <c r="H22" s="20">
        <f t="shared" si="11"/>
        <v>830</v>
      </c>
      <c r="I22" s="20">
        <f t="shared" si="11"/>
        <v>875</v>
      </c>
      <c r="J22" s="20">
        <f t="shared" si="11"/>
        <v>882</v>
      </c>
      <c r="K22" s="20">
        <f t="shared" si="11"/>
        <v>1078</v>
      </c>
      <c r="L22" s="20">
        <f t="shared" si="11"/>
        <v>411</v>
      </c>
      <c r="M22" s="20">
        <f t="shared" ref="M22:S22" si="12">+M16+M18+M20</f>
        <v>207</v>
      </c>
      <c r="N22" s="20">
        <f t="shared" si="12"/>
        <v>485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79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7499</v>
      </c>
    </row>
    <row r="23" spans="1:36" s="47" customFormat="1" x14ac:dyDescent="0.25">
      <c r="A23" s="48" t="s">
        <v>26</v>
      </c>
      <c r="B23" s="19">
        <f>+B17+B19+B21</f>
        <v>2678</v>
      </c>
      <c r="C23" s="19">
        <f t="shared" ref="C23:L23" si="14">+C17+C19+C21</f>
        <v>3419.6000000000004</v>
      </c>
      <c r="D23" s="19">
        <f t="shared" si="14"/>
        <v>2837.65</v>
      </c>
      <c r="E23" s="19">
        <f t="shared" si="14"/>
        <v>1457.45</v>
      </c>
      <c r="F23" s="19">
        <f t="shared" si="14"/>
        <v>1411.1000000000001</v>
      </c>
      <c r="G23" s="19">
        <f t="shared" si="14"/>
        <v>1854.0000000000002</v>
      </c>
      <c r="H23" s="19">
        <f t="shared" si="14"/>
        <v>4274.5</v>
      </c>
      <c r="I23" s="19">
        <f t="shared" si="14"/>
        <v>4506.25</v>
      </c>
      <c r="J23" s="19">
        <f t="shared" si="14"/>
        <v>4542.3</v>
      </c>
      <c r="K23" s="19">
        <f t="shared" si="14"/>
        <v>5551.7000000000007</v>
      </c>
      <c r="L23" s="19">
        <f t="shared" si="14"/>
        <v>2116.65</v>
      </c>
      <c r="M23" s="19">
        <f t="shared" ref="M23:S23" si="15">+M17+M19+M21</f>
        <v>1066.0500000000002</v>
      </c>
      <c r="N23" s="19">
        <f t="shared" si="15"/>
        <v>2497.75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406.85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38619.850000000006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>
        <v>0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30</v>
      </c>
      <c r="F32" s="36">
        <v>23.35</v>
      </c>
      <c r="G32" s="36">
        <v>47.21</v>
      </c>
      <c r="H32" s="36"/>
      <c r="I32" s="36"/>
      <c r="J32" s="36">
        <v>20</v>
      </c>
      <c r="K32" s="36">
        <v>30</v>
      </c>
      <c r="L32" s="36">
        <v>83.84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234.4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154.5</v>
      </c>
      <c r="F33" s="22">
        <f t="shared" si="30"/>
        <v>120.25250000000001</v>
      </c>
      <c r="G33" s="22">
        <f t="shared" si="30"/>
        <v>243.13150000000002</v>
      </c>
      <c r="H33" s="22">
        <f t="shared" si="30"/>
        <v>0</v>
      </c>
      <c r="I33" s="22">
        <f t="shared" si="30"/>
        <v>0</v>
      </c>
      <c r="J33" s="22">
        <f t="shared" si="30"/>
        <v>103</v>
      </c>
      <c r="K33" s="22">
        <f t="shared" si="30"/>
        <v>154.5</v>
      </c>
      <c r="L33" s="22">
        <f t="shared" si="30"/>
        <v>431.77600000000007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1207.1600000000001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30</v>
      </c>
      <c r="F38" s="20">
        <f t="shared" si="39"/>
        <v>23.35</v>
      </c>
      <c r="G38" s="20">
        <f t="shared" si="39"/>
        <v>47.21</v>
      </c>
      <c r="H38" s="20">
        <f t="shared" si="39"/>
        <v>0</v>
      </c>
      <c r="I38" s="20">
        <f t="shared" si="39"/>
        <v>0</v>
      </c>
      <c r="J38" s="20">
        <f t="shared" si="39"/>
        <v>20</v>
      </c>
      <c r="K38" s="20">
        <f t="shared" si="39"/>
        <v>30</v>
      </c>
      <c r="L38" s="20">
        <f t="shared" si="39"/>
        <v>83.84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234.4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154.5</v>
      </c>
      <c r="F39" s="19">
        <f t="shared" si="42"/>
        <v>120.25250000000001</v>
      </c>
      <c r="G39" s="19">
        <f t="shared" si="42"/>
        <v>243.13150000000002</v>
      </c>
      <c r="H39" s="19">
        <f t="shared" si="42"/>
        <v>0</v>
      </c>
      <c r="I39" s="19">
        <f t="shared" si="42"/>
        <v>0</v>
      </c>
      <c r="J39" s="19">
        <f t="shared" si="42"/>
        <v>103</v>
      </c>
      <c r="K39" s="19">
        <f t="shared" si="42"/>
        <v>154.5</v>
      </c>
      <c r="L39" s="19">
        <f t="shared" si="42"/>
        <v>431.77600000000007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1207.1600000000001</v>
      </c>
    </row>
    <row r="40" spans="1:34" x14ac:dyDescent="0.25">
      <c r="A40" s="13" t="s">
        <v>43</v>
      </c>
      <c r="B40" s="36"/>
      <c r="C40" s="36"/>
      <c r="D40" s="36"/>
      <c r="E40" s="36">
        <v>154.74</v>
      </c>
      <c r="F40" s="36">
        <v>85.91</v>
      </c>
      <c r="G40" s="36">
        <v>51.92</v>
      </c>
      <c r="H40" s="36"/>
      <c r="I40" s="36"/>
      <c r="J40" s="36">
        <v>145.36000000000001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437.93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796.91100000000006</v>
      </c>
      <c r="F41" s="22">
        <f t="shared" si="45"/>
        <v>442.43650000000002</v>
      </c>
      <c r="G41" s="22">
        <f t="shared" si="45"/>
        <v>267.38800000000003</v>
      </c>
      <c r="H41" s="22">
        <f t="shared" si="45"/>
        <v>0</v>
      </c>
      <c r="I41" s="22">
        <f t="shared" si="45"/>
        <v>0</v>
      </c>
      <c r="J41" s="22">
        <f t="shared" si="45"/>
        <v>748.60400000000016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2255.3395000000005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154.74</v>
      </c>
      <c r="F46" s="20">
        <f t="shared" si="54"/>
        <v>85.91</v>
      </c>
      <c r="G46" s="20">
        <f t="shared" si="54"/>
        <v>51.92</v>
      </c>
      <c r="H46" s="20">
        <f t="shared" si="54"/>
        <v>0</v>
      </c>
      <c r="I46" s="20">
        <f t="shared" si="54"/>
        <v>0</v>
      </c>
      <c r="J46" s="20">
        <f t="shared" si="54"/>
        <v>145.36000000000001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437.93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796.91100000000006</v>
      </c>
      <c r="F47" s="19">
        <f t="shared" si="57"/>
        <v>442.43650000000002</v>
      </c>
      <c r="G47" s="19">
        <f t="shared" si="57"/>
        <v>267.38800000000003</v>
      </c>
      <c r="H47" s="19">
        <f t="shared" si="57"/>
        <v>0</v>
      </c>
      <c r="I47" s="19">
        <f t="shared" si="57"/>
        <v>0</v>
      </c>
      <c r="J47" s="19">
        <f t="shared" si="57"/>
        <v>748.60400000000016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2255.3395000000005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1855.34</v>
      </c>
      <c r="C49" s="44">
        <v>1475.25</v>
      </c>
      <c r="D49" s="44">
        <v>1935.03</v>
      </c>
      <c r="E49" s="44">
        <v>369.81</v>
      </c>
      <c r="F49" s="44">
        <v>1488.13</v>
      </c>
      <c r="G49" s="44">
        <v>1264</v>
      </c>
      <c r="H49" s="44">
        <v>2448.38</v>
      </c>
      <c r="I49" s="44">
        <v>1068.31</v>
      </c>
      <c r="J49" s="44">
        <v>2817.01</v>
      </c>
      <c r="K49" s="44">
        <v>1501.09</v>
      </c>
      <c r="L49" s="44">
        <v>717.89</v>
      </c>
      <c r="M49" s="45">
        <v>726.6</v>
      </c>
      <c r="N49" s="45">
        <v>906.59</v>
      </c>
      <c r="O49" s="45">
        <v>1313.56</v>
      </c>
      <c r="P49" s="45">
        <v>2473.5500000000002</v>
      </c>
      <c r="Q49" s="45">
        <v>2098.42</v>
      </c>
      <c r="R49" s="45">
        <v>1263.6400000000001</v>
      </c>
      <c r="S49" s="45">
        <v>1601.27</v>
      </c>
      <c r="T49" s="45">
        <v>943.21</v>
      </c>
      <c r="U49" s="45"/>
      <c r="V49" s="45">
        <v>44.74</v>
      </c>
      <c r="W49" s="45">
        <v>476.06</v>
      </c>
      <c r="X49" s="45">
        <v>1541.72</v>
      </c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30329.600000000002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493.14</v>
      </c>
      <c r="C53" s="44">
        <v>651.79999999999995</v>
      </c>
      <c r="D53" s="44">
        <v>314.33</v>
      </c>
      <c r="E53" s="44">
        <v>168.18</v>
      </c>
      <c r="F53" s="44">
        <v>381.4</v>
      </c>
      <c r="G53" s="44">
        <v>233.48</v>
      </c>
      <c r="H53" s="44">
        <v>210.83</v>
      </c>
      <c r="I53" s="44">
        <v>368.37</v>
      </c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>
        <v>43.37</v>
      </c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2864.8999999999996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>
        <v>52.38</v>
      </c>
      <c r="N54" s="45"/>
      <c r="O54" s="45">
        <v>449.89</v>
      </c>
      <c r="P54" s="45"/>
      <c r="Q54" s="45"/>
      <c r="R54" s="45">
        <v>92.66</v>
      </c>
      <c r="S54" s="45">
        <v>0</v>
      </c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594.92999999999995</v>
      </c>
    </row>
    <row r="55" spans="1:34" x14ac:dyDescent="0.25">
      <c r="A55" s="17" t="s">
        <v>52</v>
      </c>
      <c r="B55" s="44">
        <v>114.75</v>
      </c>
      <c r="C55" s="44">
        <v>1492.51</v>
      </c>
      <c r="D55" s="44">
        <v>408.08</v>
      </c>
      <c r="E55" s="44">
        <v>41.53</v>
      </c>
      <c r="F55" s="44"/>
      <c r="G55" s="44"/>
      <c r="H55" s="44">
        <v>40.43</v>
      </c>
      <c r="I55" s="44">
        <v>478.22</v>
      </c>
      <c r="J55" s="44">
        <v>408.25</v>
      </c>
      <c r="K55" s="44"/>
      <c r="L55" s="44"/>
      <c r="M55" s="45">
        <v>174.9</v>
      </c>
      <c r="N55" s="45">
        <v>144.69999999999999</v>
      </c>
      <c r="O55" s="45">
        <v>66.209999999999994</v>
      </c>
      <c r="P55" s="45">
        <v>150.08000000000001</v>
      </c>
      <c r="Q55" s="45">
        <v>326.97000000000003</v>
      </c>
      <c r="R55" s="45">
        <v>52.32</v>
      </c>
      <c r="S55" s="45">
        <v>400.33</v>
      </c>
      <c r="T55" s="45"/>
      <c r="U55" s="45"/>
      <c r="V55" s="45"/>
      <c r="W55" s="45">
        <v>42.07</v>
      </c>
      <c r="X55" s="45">
        <v>635.78</v>
      </c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4977.1299999999992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>
        <v>14.67</v>
      </c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14.67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5419.7300000000005</v>
      </c>
      <c r="C64" s="53">
        <f t="shared" ref="C64:AG64" si="61">+C15+C23+C31+C39+C47+C48+C49+C50+C51+C52+C53+C54+C55+C56+C57+C58+C59+C60+C61+C62+C63</f>
        <v>7437.1600000000008</v>
      </c>
      <c r="D64" s="53">
        <f t="shared" si="61"/>
        <v>5495.09</v>
      </c>
      <c r="E64" s="53">
        <f t="shared" si="61"/>
        <v>3185.3809999999999</v>
      </c>
      <c r="F64" s="53">
        <f t="shared" si="61"/>
        <v>3928.3190000000004</v>
      </c>
      <c r="G64" s="53">
        <f t="shared" si="61"/>
        <v>3861.9995000000004</v>
      </c>
      <c r="H64" s="53">
        <f t="shared" si="61"/>
        <v>6995.14</v>
      </c>
      <c r="I64" s="53">
        <f t="shared" si="61"/>
        <v>6516.65</v>
      </c>
      <c r="J64" s="53">
        <f t="shared" si="61"/>
        <v>8619.1640000000007</v>
      </c>
      <c r="K64" s="53">
        <f t="shared" si="61"/>
        <v>7207.2900000000009</v>
      </c>
      <c r="L64" s="53">
        <f t="shared" si="61"/>
        <v>3436.8160000000003</v>
      </c>
      <c r="M64" s="53">
        <f t="shared" si="61"/>
        <v>2127.9300000000003</v>
      </c>
      <c r="N64" s="53">
        <f t="shared" si="61"/>
        <v>3573.04</v>
      </c>
      <c r="O64" s="53">
        <f t="shared" si="61"/>
        <v>2049.66</v>
      </c>
      <c r="P64" s="53">
        <f t="shared" si="61"/>
        <v>2777.8</v>
      </c>
      <c r="Q64" s="53">
        <f t="shared" si="61"/>
        <v>2556.3900000000003</v>
      </c>
      <c r="R64" s="53">
        <f t="shared" si="61"/>
        <v>1565.6200000000001</v>
      </c>
      <c r="S64" s="53">
        <f t="shared" si="61"/>
        <v>2050.1</v>
      </c>
      <c r="T64" s="53">
        <f t="shared" si="61"/>
        <v>1030.71</v>
      </c>
      <c r="U64" s="53">
        <f t="shared" si="61"/>
        <v>1</v>
      </c>
      <c r="V64" s="53">
        <f t="shared" si="61"/>
        <v>92.240000000000009</v>
      </c>
      <c r="W64" s="53">
        <f t="shared" si="61"/>
        <v>1072.3499999999999</v>
      </c>
      <c r="X64" s="53">
        <f t="shared" si="61"/>
        <v>2316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83315.579500000036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4 D</v>
      </c>
      <c r="I66" s="55" t="str">
        <f t="shared" si="62"/>
        <v>CAJA 4 N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6 D</v>
      </c>
      <c r="M66" s="55" t="str">
        <f t="shared" si="62"/>
        <v>CAJA 6 D</v>
      </c>
      <c r="N66" s="55" t="str">
        <f t="shared" si="62"/>
        <v>CAJA 6 N</v>
      </c>
      <c r="O66" s="55" t="str">
        <f t="shared" si="62"/>
        <v>CAJA 7 D</v>
      </c>
      <c r="P66" s="55" t="str">
        <f t="shared" si="62"/>
        <v>CAJA 7 N</v>
      </c>
      <c r="Q66" s="55" t="str">
        <f t="shared" si="62"/>
        <v>CAJA 8 D</v>
      </c>
      <c r="R66" s="55" t="str">
        <f t="shared" si="62"/>
        <v>CAJA 8 N</v>
      </c>
      <c r="S66" s="55" t="str">
        <f t="shared" si="62"/>
        <v>CAJA 9 D</v>
      </c>
      <c r="T66" s="55" t="str">
        <f t="shared" si="62"/>
        <v>CAJA 9 N</v>
      </c>
      <c r="U66" s="55" t="str">
        <f t="shared" si="62"/>
        <v>CAJA 12 D</v>
      </c>
      <c r="V66" s="55" t="str">
        <f t="shared" si="62"/>
        <v>CAJA 12 N</v>
      </c>
      <c r="W66" s="55" t="str">
        <f t="shared" si="62"/>
        <v>CAJA 14 D</v>
      </c>
      <c r="X66" s="55" t="str">
        <f t="shared" si="62"/>
        <v>CAJA 15 N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5413.99</v>
      </c>
      <c r="C67" s="57">
        <f t="shared" ref="C67:L67" si="63">C12</f>
        <v>7428.67</v>
      </c>
      <c r="D67" s="57">
        <f t="shared" si="63"/>
        <v>5364.14</v>
      </c>
      <c r="E67" s="57">
        <f t="shared" si="63"/>
        <v>3184.47</v>
      </c>
      <c r="F67" s="57">
        <f t="shared" si="63"/>
        <v>3926.96</v>
      </c>
      <c r="G67" s="57">
        <f t="shared" si="63"/>
        <v>3794.25</v>
      </c>
      <c r="H67" s="57">
        <f t="shared" si="63"/>
        <v>7002.28</v>
      </c>
      <c r="I67" s="57">
        <f t="shared" si="63"/>
        <v>6515.11</v>
      </c>
      <c r="J67" s="57">
        <f t="shared" si="63"/>
        <v>8481.01</v>
      </c>
      <c r="K67" s="57">
        <f t="shared" si="63"/>
        <v>7168.62</v>
      </c>
      <c r="L67" s="57">
        <f t="shared" si="63"/>
        <v>3435.34</v>
      </c>
      <c r="M67" s="57">
        <f t="shared" ref="M67:AG67" si="64">M12</f>
        <v>2126.6</v>
      </c>
      <c r="N67" s="57">
        <f t="shared" si="64"/>
        <v>3577.99</v>
      </c>
      <c r="O67" s="57">
        <f t="shared" si="64"/>
        <v>2049.41</v>
      </c>
      <c r="P67" s="57">
        <f t="shared" si="64"/>
        <v>2777.09</v>
      </c>
      <c r="Q67" s="57">
        <f t="shared" si="64"/>
        <v>2555.81</v>
      </c>
      <c r="R67" s="57">
        <f t="shared" si="64"/>
        <v>1564.68</v>
      </c>
      <c r="S67" s="57">
        <f t="shared" si="64"/>
        <v>2050.29</v>
      </c>
      <c r="T67" s="57">
        <f t="shared" si="64"/>
        <v>1029</v>
      </c>
      <c r="U67" s="57">
        <f t="shared" si="64"/>
        <v>1.06</v>
      </c>
      <c r="V67" s="57">
        <f t="shared" si="64"/>
        <v>92.02</v>
      </c>
      <c r="W67" s="57">
        <f t="shared" si="64"/>
        <v>1071.93</v>
      </c>
      <c r="X67" s="57">
        <f t="shared" si="64"/>
        <v>2315.65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82926.369999999981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5413.99</v>
      </c>
      <c r="C69" s="59">
        <f t="shared" ref="C69:L69" si="67">+C67+C68</f>
        <v>7428.67</v>
      </c>
      <c r="D69" s="59">
        <f t="shared" si="67"/>
        <v>5364.14</v>
      </c>
      <c r="E69" s="59">
        <f t="shared" si="67"/>
        <v>3184.47</v>
      </c>
      <c r="F69" s="59">
        <f t="shared" si="67"/>
        <v>3926.96</v>
      </c>
      <c r="G69" s="59">
        <f t="shared" si="67"/>
        <v>3794.25</v>
      </c>
      <c r="H69" s="59">
        <f t="shared" si="67"/>
        <v>7002.28</v>
      </c>
      <c r="I69" s="59">
        <f t="shared" si="67"/>
        <v>6515.11</v>
      </c>
      <c r="J69" s="59">
        <f t="shared" si="67"/>
        <v>8481.01</v>
      </c>
      <c r="K69" s="59">
        <f t="shared" si="67"/>
        <v>7168.62</v>
      </c>
      <c r="L69" s="59">
        <f t="shared" si="67"/>
        <v>3435.34</v>
      </c>
      <c r="M69" s="59">
        <f t="shared" ref="M69:AG69" si="68">+M67+M68</f>
        <v>2126.6</v>
      </c>
      <c r="N69" s="59">
        <f t="shared" si="68"/>
        <v>3577.99</v>
      </c>
      <c r="O69" s="59">
        <f t="shared" si="68"/>
        <v>2049.41</v>
      </c>
      <c r="P69" s="59">
        <f t="shared" si="68"/>
        <v>2777.09</v>
      </c>
      <c r="Q69" s="59">
        <f t="shared" si="68"/>
        <v>2555.81</v>
      </c>
      <c r="R69" s="59">
        <f t="shared" si="68"/>
        <v>1564.68</v>
      </c>
      <c r="S69" s="59">
        <f t="shared" si="68"/>
        <v>2050.29</v>
      </c>
      <c r="T69" s="59">
        <f t="shared" si="68"/>
        <v>1029</v>
      </c>
      <c r="U69" s="59">
        <f t="shared" si="68"/>
        <v>1.06</v>
      </c>
      <c r="V69" s="59">
        <f t="shared" si="68"/>
        <v>92.02</v>
      </c>
      <c r="W69" s="59">
        <f t="shared" si="68"/>
        <v>1071.93</v>
      </c>
      <c r="X69" s="59">
        <f t="shared" si="68"/>
        <v>2315.65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82926.369999999981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5.7400000000006912</v>
      </c>
      <c r="C70" s="57">
        <f t="shared" si="69"/>
        <v>8.4900000000006912</v>
      </c>
      <c r="D70" s="57">
        <f t="shared" si="69"/>
        <v>130.94999999999982</v>
      </c>
      <c r="E70" s="57">
        <f t="shared" si="69"/>
        <v>0.91100000000005821</v>
      </c>
      <c r="F70" s="57">
        <f t="shared" si="69"/>
        <v>1.3590000000003783</v>
      </c>
      <c r="G70" s="57">
        <f t="shared" si="69"/>
        <v>67.749500000000353</v>
      </c>
      <c r="H70" s="57">
        <f t="shared" si="69"/>
        <v>-7.1399999999994179</v>
      </c>
      <c r="I70" s="57">
        <f t="shared" si="69"/>
        <v>1.5399999999999636</v>
      </c>
      <c r="J70" s="57">
        <f t="shared" si="69"/>
        <v>138.15400000000045</v>
      </c>
      <c r="K70" s="57">
        <f t="shared" si="69"/>
        <v>38.670000000000982</v>
      </c>
      <c r="L70" s="57">
        <f t="shared" si="69"/>
        <v>1.4760000000001128</v>
      </c>
      <c r="M70" s="57">
        <f t="shared" ref="M70:AG70" si="70">+M64-M69</f>
        <v>1.330000000000382</v>
      </c>
      <c r="N70" s="57">
        <f t="shared" si="70"/>
        <v>-4.9499999999998181</v>
      </c>
      <c r="O70" s="57">
        <f t="shared" si="70"/>
        <v>0.25</v>
      </c>
      <c r="P70" s="57">
        <f t="shared" si="70"/>
        <v>0.71000000000003638</v>
      </c>
      <c r="Q70" s="57">
        <f t="shared" si="70"/>
        <v>0.58000000000038199</v>
      </c>
      <c r="R70" s="57">
        <f t="shared" si="70"/>
        <v>0.94000000000005457</v>
      </c>
      <c r="S70" s="57">
        <f t="shared" si="70"/>
        <v>-0.19000000000005457</v>
      </c>
      <c r="T70" s="57">
        <f t="shared" si="70"/>
        <v>1.7100000000000364</v>
      </c>
      <c r="U70" s="57">
        <f t="shared" si="70"/>
        <v>-6.0000000000000053E-2</v>
      </c>
      <c r="V70" s="57">
        <f t="shared" si="70"/>
        <v>0.22000000000001307</v>
      </c>
      <c r="W70" s="57">
        <f t="shared" si="70"/>
        <v>0.41999999999984539</v>
      </c>
      <c r="X70" s="57">
        <f t="shared" si="70"/>
        <v>0.34999999999990905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389.20950000000488</v>
      </c>
    </row>
    <row r="71" spans="1:34" ht="101.25" customHeight="1" x14ac:dyDescent="0.25">
      <c r="A71" s="77" t="s">
        <v>96</v>
      </c>
      <c r="B71" s="14"/>
      <c r="C71" s="14" t="s">
        <v>128</v>
      </c>
      <c r="D71" s="14" t="s">
        <v>129</v>
      </c>
      <c r="E71" s="14"/>
      <c r="F71" s="14"/>
      <c r="G71" s="14" t="s">
        <v>130</v>
      </c>
      <c r="H71" s="14"/>
      <c r="I71" s="14"/>
      <c r="J71" s="14" t="s">
        <v>131</v>
      </c>
      <c r="K71" s="14" t="s">
        <v>132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2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58" sqref="I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>
        <v>5.52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59</v>
      </c>
      <c r="J11" s="5" t="s">
        <v>62</v>
      </c>
      <c r="K11" s="5" t="s">
        <v>67</v>
      </c>
      <c r="L11" s="5" t="s">
        <v>68</v>
      </c>
      <c r="M11" s="5" t="s">
        <v>69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2865.73</v>
      </c>
      <c r="C12" s="26">
        <v>3248.22</v>
      </c>
      <c r="D12" s="26">
        <v>2033.68</v>
      </c>
      <c r="E12" s="26">
        <v>2576.44</v>
      </c>
      <c r="F12" s="26">
        <v>2384.11</v>
      </c>
      <c r="G12" s="26">
        <v>3078.35</v>
      </c>
      <c r="H12" s="26">
        <v>2325.38</v>
      </c>
      <c r="I12" s="26">
        <v>3026.91</v>
      </c>
      <c r="J12" s="26">
        <v>2095.7800000000002</v>
      </c>
      <c r="K12" s="26">
        <v>390.82</v>
      </c>
      <c r="L12" s="26">
        <v>2147.15</v>
      </c>
      <c r="M12" s="26">
        <v>1401.36</v>
      </c>
      <c r="N12" s="26">
        <v>1866.64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29440.57</v>
      </c>
      <c r="AI12" s="26">
        <v>29095.17</v>
      </c>
      <c r="AJ12" s="69">
        <f>+AI12-AH12</f>
        <v>-345.40000000000146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</v>
      </c>
      <c r="C15" s="23">
        <v>30.5</v>
      </c>
      <c r="D15" s="23">
        <v>80.5</v>
      </c>
      <c r="E15" s="23">
        <v>94.5</v>
      </c>
      <c r="F15" s="23">
        <v>186</v>
      </c>
      <c r="G15" s="23">
        <v>19</v>
      </c>
      <c r="H15" s="23">
        <v>5</v>
      </c>
      <c r="I15" s="23"/>
      <c r="J15" s="23">
        <v>265.5</v>
      </c>
      <c r="K15" s="23"/>
      <c r="L15" s="23">
        <v>61.5</v>
      </c>
      <c r="M15" s="23"/>
      <c r="N15" s="23">
        <v>28.5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779</v>
      </c>
    </row>
    <row r="16" spans="1:36" s="32" customFormat="1" x14ac:dyDescent="0.25">
      <c r="A16" s="30" t="s">
        <v>20</v>
      </c>
      <c r="B16" s="31">
        <v>280</v>
      </c>
      <c r="C16" s="31">
        <v>332</v>
      </c>
      <c r="D16" s="31">
        <v>110</v>
      </c>
      <c r="E16" s="31">
        <v>279</v>
      </c>
      <c r="F16" s="31">
        <v>72</v>
      </c>
      <c r="G16" s="31">
        <v>316</v>
      </c>
      <c r="H16" s="31">
        <v>202</v>
      </c>
      <c r="I16" s="31">
        <v>308</v>
      </c>
      <c r="J16" s="31"/>
      <c r="K16" s="31">
        <v>36</v>
      </c>
      <c r="L16" s="31">
        <v>193</v>
      </c>
      <c r="M16" s="31">
        <v>72</v>
      </c>
      <c r="N16" s="31">
        <v>202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2402</v>
      </c>
      <c r="AJ16" s="70"/>
    </row>
    <row r="17" spans="1:36" s="47" customFormat="1" x14ac:dyDescent="0.25">
      <c r="A17" s="46" t="s">
        <v>27</v>
      </c>
      <c r="B17" s="22">
        <f>B16*$B$8</f>
        <v>1442</v>
      </c>
      <c r="C17" s="22">
        <f>C16*$B$8</f>
        <v>1709.8000000000002</v>
      </c>
      <c r="D17" s="22">
        <f t="shared" ref="D17:AG17" si="2">D16*$B$8</f>
        <v>566.5</v>
      </c>
      <c r="E17" s="22">
        <f t="shared" si="2"/>
        <v>1436.8500000000001</v>
      </c>
      <c r="F17" s="22">
        <f t="shared" si="2"/>
        <v>370.8</v>
      </c>
      <c r="G17" s="22">
        <f t="shared" si="2"/>
        <v>1627.4</v>
      </c>
      <c r="H17" s="22">
        <f t="shared" si="2"/>
        <v>1040.3000000000002</v>
      </c>
      <c r="I17" s="22">
        <f t="shared" si="2"/>
        <v>1586.2</v>
      </c>
      <c r="J17" s="22">
        <f t="shared" si="2"/>
        <v>0</v>
      </c>
      <c r="K17" s="22">
        <f t="shared" si="2"/>
        <v>185.4</v>
      </c>
      <c r="L17" s="22">
        <f t="shared" si="2"/>
        <v>993.95</v>
      </c>
      <c r="M17" s="22">
        <f t="shared" si="2"/>
        <v>370.8</v>
      </c>
      <c r="N17" s="22">
        <f t="shared" si="2"/>
        <v>1040.3000000000002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12370.300000000003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280</v>
      </c>
      <c r="C22" s="20">
        <f t="shared" ref="C22:AG23" si="5">+C16+C18+C20</f>
        <v>332</v>
      </c>
      <c r="D22" s="20">
        <f t="shared" si="5"/>
        <v>110</v>
      </c>
      <c r="E22" s="20">
        <f t="shared" si="5"/>
        <v>279</v>
      </c>
      <c r="F22" s="20">
        <f t="shared" si="5"/>
        <v>72</v>
      </c>
      <c r="G22" s="20">
        <f t="shared" si="5"/>
        <v>316</v>
      </c>
      <c r="H22" s="20">
        <f t="shared" si="5"/>
        <v>202</v>
      </c>
      <c r="I22" s="20">
        <f t="shared" si="5"/>
        <v>308</v>
      </c>
      <c r="J22" s="20">
        <f t="shared" si="5"/>
        <v>0</v>
      </c>
      <c r="K22" s="20">
        <f t="shared" si="5"/>
        <v>36</v>
      </c>
      <c r="L22" s="20">
        <f t="shared" si="5"/>
        <v>193</v>
      </c>
      <c r="M22" s="20">
        <f t="shared" si="5"/>
        <v>72</v>
      </c>
      <c r="N22" s="20">
        <f t="shared" si="5"/>
        <v>202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2402</v>
      </c>
    </row>
    <row r="23" spans="1:36" s="47" customFormat="1" x14ac:dyDescent="0.25">
      <c r="A23" s="48" t="s">
        <v>26</v>
      </c>
      <c r="B23" s="19">
        <f>+B17+B19+B21</f>
        <v>1442</v>
      </c>
      <c r="C23" s="19">
        <f t="shared" si="5"/>
        <v>1709.8000000000002</v>
      </c>
      <c r="D23" s="19">
        <f t="shared" si="5"/>
        <v>566.5</v>
      </c>
      <c r="E23" s="19">
        <f t="shared" si="5"/>
        <v>1436.8500000000001</v>
      </c>
      <c r="F23" s="19">
        <f t="shared" si="5"/>
        <v>370.8</v>
      </c>
      <c r="G23" s="19">
        <f t="shared" si="5"/>
        <v>1627.4</v>
      </c>
      <c r="H23" s="19">
        <f t="shared" si="5"/>
        <v>1040.3000000000002</v>
      </c>
      <c r="I23" s="19">
        <f t="shared" si="5"/>
        <v>1586.2</v>
      </c>
      <c r="J23" s="19">
        <f t="shared" si="5"/>
        <v>0</v>
      </c>
      <c r="K23" s="19">
        <f t="shared" si="5"/>
        <v>185.4</v>
      </c>
      <c r="L23" s="19">
        <f t="shared" si="5"/>
        <v>993.95</v>
      </c>
      <c r="M23" s="19">
        <f t="shared" si="5"/>
        <v>370.8</v>
      </c>
      <c r="N23" s="19">
        <f t="shared" si="5"/>
        <v>1040.3000000000002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12370.300000000003</v>
      </c>
    </row>
    <row r="24" spans="1:36" x14ac:dyDescent="0.25">
      <c r="A24" s="13" t="s">
        <v>28</v>
      </c>
      <c r="B24" s="34">
        <v>50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50</v>
      </c>
    </row>
    <row r="25" spans="1:36" s="47" customFormat="1" x14ac:dyDescent="0.25">
      <c r="A25" s="46" t="s">
        <v>31</v>
      </c>
      <c r="B25" s="22">
        <f>B24*$D$8</f>
        <v>276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276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50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276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276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>
        <v>22.99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22.99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118.3985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118.3985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22.99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22.99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118.3985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118.3985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>
        <v>6.76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6.76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34.814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34.814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6.76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6.76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34.814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34.814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857.36</v>
      </c>
      <c r="C49" s="44">
        <v>704.18</v>
      </c>
      <c r="D49" s="44">
        <v>1169.25</v>
      </c>
      <c r="E49" s="44">
        <v>311.86</v>
      </c>
      <c r="F49" s="44">
        <v>1629.86</v>
      </c>
      <c r="G49" s="44">
        <v>1029.51</v>
      </c>
      <c r="H49" s="44">
        <v>0</v>
      </c>
      <c r="I49" s="44"/>
      <c r="J49" s="44">
        <v>1806.82</v>
      </c>
      <c r="K49" s="44">
        <v>218.74</v>
      </c>
      <c r="L49" s="44">
        <v>870.27</v>
      </c>
      <c r="M49" s="45">
        <v>687.16</v>
      </c>
      <c r="N49" s="45">
        <v>541.51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9826.52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250.55</v>
      </c>
      <c r="C52" s="44">
        <v>0.37</v>
      </c>
      <c r="D52" s="44">
        <v>9.66</v>
      </c>
      <c r="E52" s="44">
        <v>515.19000000000005</v>
      </c>
      <c r="F52" s="44"/>
      <c r="G52" s="44">
        <v>0</v>
      </c>
      <c r="H52" s="44">
        <v>1087.96</v>
      </c>
      <c r="I52" s="44">
        <v>1200.43</v>
      </c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3064.16</v>
      </c>
    </row>
    <row r="53" spans="1:34" x14ac:dyDescent="0.25">
      <c r="A53" s="17" t="s">
        <v>18</v>
      </c>
      <c r="B53" s="44">
        <v>32.1</v>
      </c>
      <c r="C53" s="44">
        <v>704.88</v>
      </c>
      <c r="D53" s="44">
        <v>69.37</v>
      </c>
      <c r="E53" s="44">
        <v>203.11</v>
      </c>
      <c r="F53" s="44">
        <v>145.36000000000001</v>
      </c>
      <c r="G53" s="44">
        <v>408.38</v>
      </c>
      <c r="H53" s="44">
        <v>152.30000000000001</v>
      </c>
      <c r="I53" s="44">
        <v>322.19</v>
      </c>
      <c r="J53" s="44"/>
      <c r="K53" s="44"/>
      <c r="L53" s="44"/>
      <c r="M53" s="45">
        <v>263.24</v>
      </c>
      <c r="N53" s="45">
        <v>222.39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2523.3200000000002</v>
      </c>
    </row>
    <row r="54" spans="1:34" x14ac:dyDescent="0.25">
      <c r="A54" s="17" t="s">
        <v>114</v>
      </c>
      <c r="B54" s="44"/>
      <c r="C54" s="44">
        <v>12.67</v>
      </c>
      <c r="D54" s="44">
        <v>25.17</v>
      </c>
      <c r="E54" s="44"/>
      <c r="F54" s="44"/>
      <c r="G54" s="44"/>
      <c r="H54" s="44"/>
      <c r="I54" s="44"/>
      <c r="J54" s="44"/>
      <c r="K54" s="44"/>
      <c r="L54" s="44">
        <v>22.59</v>
      </c>
      <c r="M54" s="45">
        <v>6.52</v>
      </c>
      <c r="N54" s="45">
        <v>36.549999999999997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103.5</v>
      </c>
    </row>
    <row r="55" spans="1:34" x14ac:dyDescent="0.25">
      <c r="A55" s="17" t="s">
        <v>52</v>
      </c>
      <c r="B55" s="44">
        <v>2.25</v>
      </c>
      <c r="C55" s="44">
        <v>92.11</v>
      </c>
      <c r="D55" s="44">
        <v>48.35</v>
      </c>
      <c r="E55" s="44">
        <v>0</v>
      </c>
      <c r="F55" s="44">
        <v>60.25</v>
      </c>
      <c r="G55" s="44"/>
      <c r="H55" s="44"/>
      <c r="I55" s="44"/>
      <c r="J55" s="44">
        <v>25.28</v>
      </c>
      <c r="K55" s="44"/>
      <c r="L55" s="44">
        <v>80.77</v>
      </c>
      <c r="M55" s="45">
        <v>35.64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344.65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>
        <v>68.239999999999995</v>
      </c>
      <c r="E58" s="44">
        <v>18.510000000000002</v>
      </c>
      <c r="F58" s="44"/>
      <c r="G58" s="44"/>
      <c r="H58" s="44">
        <v>43.74</v>
      </c>
      <c r="I58" s="44" t="s">
        <v>127</v>
      </c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130.49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2868.26</v>
      </c>
      <c r="C64" s="53">
        <f t="shared" ref="C64:AG64" si="21">+C15+C23+C31+C39+C47+C48+C49+C50+C51+C52+C53+C54+C55+C56+C57+C58+C59+C60+C61+C62+C63</f>
        <v>3254.51</v>
      </c>
      <c r="D64" s="53">
        <f t="shared" si="21"/>
        <v>2037.0400000000002</v>
      </c>
      <c r="E64" s="53">
        <f t="shared" si="21"/>
        <v>2580.0200000000004</v>
      </c>
      <c r="F64" s="53">
        <f t="shared" si="21"/>
        <v>2392.27</v>
      </c>
      <c r="G64" s="53">
        <f t="shared" si="21"/>
        <v>3084.29</v>
      </c>
      <c r="H64" s="53">
        <f t="shared" si="21"/>
        <v>2329.3000000000002</v>
      </c>
      <c r="I64" s="53" t="e">
        <f t="shared" si="21"/>
        <v>#VALUE!</v>
      </c>
      <c r="J64" s="53">
        <f t="shared" si="21"/>
        <v>2097.6</v>
      </c>
      <c r="K64" s="53">
        <f t="shared" si="21"/>
        <v>404.14</v>
      </c>
      <c r="L64" s="53">
        <f t="shared" si="21"/>
        <v>2147.4785000000002</v>
      </c>
      <c r="M64" s="53">
        <f t="shared" si="21"/>
        <v>1398.174</v>
      </c>
      <c r="N64" s="53">
        <f t="shared" si="21"/>
        <v>1869.2500000000002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 t="e">
        <f t="shared" si="20"/>
        <v>#VALUE!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D</v>
      </c>
      <c r="J66" s="55" t="str">
        <f t="shared" si="22"/>
        <v>CAJA 5 N</v>
      </c>
      <c r="K66" s="55" t="str">
        <f t="shared" si="22"/>
        <v>CAJA 8 D</v>
      </c>
      <c r="L66" s="55" t="str">
        <f t="shared" si="22"/>
        <v>CAJA 8 N</v>
      </c>
      <c r="M66" s="55" t="str">
        <f t="shared" si="22"/>
        <v>CAJA 9 D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2865.73</v>
      </c>
      <c r="C67" s="57">
        <f t="shared" ref="C67:L67" si="23">C12</f>
        <v>3248.22</v>
      </c>
      <c r="D67" s="57">
        <f t="shared" si="23"/>
        <v>2033.68</v>
      </c>
      <c r="E67" s="57">
        <f t="shared" si="23"/>
        <v>2576.44</v>
      </c>
      <c r="F67" s="57">
        <f t="shared" si="23"/>
        <v>2384.11</v>
      </c>
      <c r="G67" s="57">
        <f t="shared" si="23"/>
        <v>3078.35</v>
      </c>
      <c r="H67" s="57">
        <f t="shared" si="23"/>
        <v>2325.38</v>
      </c>
      <c r="I67" s="57">
        <f t="shared" si="23"/>
        <v>3026.91</v>
      </c>
      <c r="J67" s="57">
        <f t="shared" si="23"/>
        <v>2095.7800000000002</v>
      </c>
      <c r="K67" s="57">
        <f t="shared" si="23"/>
        <v>390.82</v>
      </c>
      <c r="L67" s="57">
        <f t="shared" si="23"/>
        <v>2147.15</v>
      </c>
      <c r="M67" s="57">
        <f t="shared" si="22"/>
        <v>1401.36</v>
      </c>
      <c r="N67" s="57">
        <f t="shared" si="22"/>
        <v>1866.64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29440.57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2865.73</v>
      </c>
      <c r="C69" s="59">
        <f t="shared" ref="C69:AG69" si="25">+C67+C68</f>
        <v>3248.22</v>
      </c>
      <c r="D69" s="59">
        <f t="shared" si="25"/>
        <v>2033.68</v>
      </c>
      <c r="E69" s="59">
        <f t="shared" si="25"/>
        <v>2576.44</v>
      </c>
      <c r="F69" s="59">
        <f t="shared" si="25"/>
        <v>2384.11</v>
      </c>
      <c r="G69" s="59">
        <f t="shared" si="25"/>
        <v>3078.35</v>
      </c>
      <c r="H69" s="59">
        <f t="shared" si="25"/>
        <v>2325.38</v>
      </c>
      <c r="I69" s="59">
        <f t="shared" si="25"/>
        <v>3026.91</v>
      </c>
      <c r="J69" s="59">
        <f t="shared" si="25"/>
        <v>2095.7800000000002</v>
      </c>
      <c r="K69" s="59">
        <f t="shared" si="25"/>
        <v>390.82</v>
      </c>
      <c r="L69" s="59">
        <f t="shared" si="25"/>
        <v>2147.15</v>
      </c>
      <c r="M69" s="59">
        <f t="shared" si="25"/>
        <v>1401.36</v>
      </c>
      <c r="N69" s="59">
        <f t="shared" si="25"/>
        <v>1866.64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29440.57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2.5300000000002001</v>
      </c>
      <c r="C70" s="57">
        <f t="shared" si="26"/>
        <v>6.2900000000004184</v>
      </c>
      <c r="D70" s="57">
        <f t="shared" si="26"/>
        <v>3.3600000000001273</v>
      </c>
      <c r="E70" s="57">
        <f t="shared" si="26"/>
        <v>3.580000000000382</v>
      </c>
      <c r="F70" s="57">
        <f t="shared" si="26"/>
        <v>8.1599999999998545</v>
      </c>
      <c r="G70" s="57">
        <f t="shared" si="26"/>
        <v>5.9400000000000546</v>
      </c>
      <c r="H70" s="57">
        <f t="shared" si="26"/>
        <v>3.9200000000000728</v>
      </c>
      <c r="I70" s="57" t="e">
        <f t="shared" si="26"/>
        <v>#VALUE!</v>
      </c>
      <c r="J70" s="57">
        <f t="shared" si="26"/>
        <v>1.819999999999709</v>
      </c>
      <c r="K70" s="57">
        <f t="shared" si="26"/>
        <v>13.319999999999993</v>
      </c>
      <c r="L70" s="57">
        <f t="shared" si="26"/>
        <v>0.3285000000000764</v>
      </c>
      <c r="M70" s="57">
        <f t="shared" si="26"/>
        <v>-3.1859999999999218</v>
      </c>
      <c r="N70" s="57">
        <f t="shared" si="26"/>
        <v>2.6100000000001273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 t="e">
        <f>SUM(B70:AG70)</f>
        <v>#VALUE!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 t="s">
        <v>123</v>
      </c>
      <c r="G71" s="14"/>
      <c r="H71" s="14"/>
      <c r="I71" s="14" t="s">
        <v>124</v>
      </c>
      <c r="J71" s="14"/>
      <c r="K71" s="14" t="s">
        <v>125</v>
      </c>
      <c r="L71" s="14"/>
      <c r="M71" s="29" t="s">
        <v>126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3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57" sqref="AH56:AH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57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3574.58</v>
      </c>
      <c r="C12" s="26">
        <v>2038.23</v>
      </c>
      <c r="D12" s="26">
        <v>4383.1499999999996</v>
      </c>
      <c r="E12" s="26">
        <v>1096.5899999999999</v>
      </c>
      <c r="F12" s="26">
        <v>216.22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11308.769999999999</v>
      </c>
      <c r="AI12" s="26">
        <v>11179.29</v>
      </c>
      <c r="AJ12" s="69">
        <f>+AI12-AH12</f>
        <v>-129.47999999999774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149.5</v>
      </c>
      <c r="C15" s="23">
        <v>151.5</v>
      </c>
      <c r="D15" s="23">
        <v>107</v>
      </c>
      <c r="E15" s="23">
        <v>136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544</v>
      </c>
    </row>
    <row r="16" spans="1:36" s="32" customFormat="1" x14ac:dyDescent="0.25">
      <c r="A16" s="30" t="s">
        <v>20</v>
      </c>
      <c r="B16" s="31">
        <v>276</v>
      </c>
      <c r="C16" s="31">
        <v>195</v>
      </c>
      <c r="D16" s="31">
        <v>435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906</v>
      </c>
      <c r="AJ16" s="70"/>
    </row>
    <row r="17" spans="1:36" s="47" customFormat="1" x14ac:dyDescent="0.25">
      <c r="A17" s="46" t="s">
        <v>27</v>
      </c>
      <c r="B17" s="22">
        <f>B16*$B$8</f>
        <v>1421.4</v>
      </c>
      <c r="C17" s="22">
        <f>C16*$B$8</f>
        <v>1004.2500000000001</v>
      </c>
      <c r="D17" s="22">
        <f t="shared" ref="D17:AG17" si="2">D16*$B$8</f>
        <v>2240.25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4665.8999999999996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276</v>
      </c>
      <c r="C22" s="20">
        <f t="shared" ref="C22:AG23" si="5">+C16+C18+C20</f>
        <v>195</v>
      </c>
      <c r="D22" s="20">
        <f t="shared" si="5"/>
        <v>435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906</v>
      </c>
    </row>
    <row r="23" spans="1:36" s="47" customFormat="1" x14ac:dyDescent="0.25">
      <c r="A23" s="48" t="s">
        <v>26</v>
      </c>
      <c r="B23" s="19">
        <f>+B17+B19+B21</f>
        <v>1421.4</v>
      </c>
      <c r="C23" s="19">
        <f t="shared" si="5"/>
        <v>1004.2500000000001</v>
      </c>
      <c r="D23" s="19">
        <f t="shared" si="5"/>
        <v>2240.25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4665.8999999999996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23.18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23.18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119.37700000000001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119.37700000000001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23.18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23.18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119.37700000000001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119.37700000000001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1560.04</v>
      </c>
      <c r="C49" s="44">
        <v>679.02</v>
      </c>
      <c r="D49" s="44">
        <v>1555.7</v>
      </c>
      <c r="E49" s="44">
        <v>709.62</v>
      </c>
      <c r="F49" s="44">
        <v>203.13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4707.51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271.10000000000002</v>
      </c>
      <c r="C53" s="44">
        <v>85.53</v>
      </c>
      <c r="D53" s="44">
        <v>301.18</v>
      </c>
      <c r="E53" s="44">
        <v>158.99</v>
      </c>
      <c r="F53" s="44">
        <v>13.09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829.89</v>
      </c>
    </row>
    <row r="54" spans="1:34" x14ac:dyDescent="0.25">
      <c r="A54" s="17" t="s">
        <v>114</v>
      </c>
      <c r="B54" s="44"/>
      <c r="C54" s="44"/>
      <c r="D54" s="44"/>
      <c r="E54" s="44">
        <v>10.44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10.44</v>
      </c>
    </row>
    <row r="55" spans="1:34" x14ac:dyDescent="0.25">
      <c r="A55" s="17" t="s">
        <v>52</v>
      </c>
      <c r="B55" s="44">
        <v>175.42</v>
      </c>
      <c r="C55" s="44"/>
      <c r="D55" s="44">
        <v>187.78</v>
      </c>
      <c r="E55" s="44">
        <v>81.78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444.98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3577.46</v>
      </c>
      <c r="C64" s="53">
        <f t="shared" ref="C64:AG64" si="21">+C15+C23+C31+C39+C47+C48+C49+C50+C51+C52+C53+C54+C55+C56+C57+C58+C59+C60+C61+C62+C63</f>
        <v>2039.6769999999999</v>
      </c>
      <c r="D64" s="53">
        <f t="shared" si="21"/>
        <v>4391.91</v>
      </c>
      <c r="E64" s="53">
        <f t="shared" si="21"/>
        <v>1096.8300000000002</v>
      </c>
      <c r="F64" s="53">
        <f t="shared" si="21"/>
        <v>216.22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11322.096999999998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D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3574.58</v>
      </c>
      <c r="C67" s="57">
        <f t="shared" ref="C67:L67" si="23">C12</f>
        <v>2038.23</v>
      </c>
      <c r="D67" s="57">
        <f t="shared" si="23"/>
        <v>4383.1499999999996</v>
      </c>
      <c r="E67" s="57">
        <f t="shared" si="23"/>
        <v>1096.5899999999999</v>
      </c>
      <c r="F67" s="57">
        <f t="shared" si="23"/>
        <v>216.22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11308.769999999999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3574.58</v>
      </c>
      <c r="C69" s="59">
        <f t="shared" ref="C69:AG69" si="25">+C67+C68</f>
        <v>2038.23</v>
      </c>
      <c r="D69" s="59">
        <f t="shared" si="25"/>
        <v>4383.1499999999996</v>
      </c>
      <c r="E69" s="59">
        <f t="shared" si="25"/>
        <v>1096.5899999999999</v>
      </c>
      <c r="F69" s="59">
        <f t="shared" si="25"/>
        <v>216.22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11308.769999999999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2.8800000000001091</v>
      </c>
      <c r="C70" s="57">
        <f t="shared" si="26"/>
        <v>1.446999999999889</v>
      </c>
      <c r="D70" s="57">
        <f t="shared" si="26"/>
        <v>8.7600000000002183</v>
      </c>
      <c r="E70" s="57">
        <f t="shared" si="26"/>
        <v>0.24000000000023647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13.327000000000453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4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67" sqref="AH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4003.07</v>
      </c>
      <c r="C12" s="26">
        <v>3909.74</v>
      </c>
      <c r="D12" s="26">
        <v>924.08</v>
      </c>
      <c r="E12" s="26">
        <v>1408.61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10245.5</v>
      </c>
      <c r="AI12" s="26">
        <v>10138.6</v>
      </c>
      <c r="AJ12" s="69">
        <f>+AI12-AH12</f>
        <v>-106.89999999999964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458</v>
      </c>
      <c r="C15" s="23">
        <v>129.5</v>
      </c>
      <c r="D15" s="23">
        <v>254</v>
      </c>
      <c r="E15" s="23">
        <v>456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1297.5</v>
      </c>
    </row>
    <row r="16" spans="1:36" s="32" customFormat="1" x14ac:dyDescent="0.25">
      <c r="A16" s="30" t="s">
        <v>20</v>
      </c>
      <c r="B16" s="31">
        <v>384</v>
      </c>
      <c r="C16" s="31">
        <v>430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814</v>
      </c>
      <c r="AJ16" s="70"/>
    </row>
    <row r="17" spans="1:36" s="47" customFormat="1" x14ac:dyDescent="0.25">
      <c r="A17" s="46" t="s">
        <v>27</v>
      </c>
      <c r="B17" s="22">
        <f>B16*$B$8</f>
        <v>1977.6000000000001</v>
      </c>
      <c r="C17" s="22">
        <f>C16*$B$8</f>
        <v>2214.5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4192.1000000000004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384</v>
      </c>
      <c r="C22" s="20">
        <f t="shared" ref="C22:AG23" si="5">+C16+C18+C20</f>
        <v>430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814</v>
      </c>
    </row>
    <row r="23" spans="1:36" s="47" customFormat="1" x14ac:dyDescent="0.25">
      <c r="A23" s="48" t="s">
        <v>26</v>
      </c>
      <c r="B23" s="19">
        <f>+B17+B19+B21</f>
        <v>1977.6000000000001</v>
      </c>
      <c r="C23" s="19">
        <f t="shared" si="5"/>
        <v>2214.5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4192.1000000000004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1325.52</v>
      </c>
      <c r="C49" s="44">
        <v>1328.61</v>
      </c>
      <c r="D49" s="44">
        <v>608.5</v>
      </c>
      <c r="E49" s="44">
        <v>774.08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4036.71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247.33</v>
      </c>
      <c r="C53" s="44">
        <v>246.66</v>
      </c>
      <c r="D53" s="44">
        <v>61.92</v>
      </c>
      <c r="E53" s="44">
        <v>103.58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659.49</v>
      </c>
    </row>
    <row r="54" spans="1:34" x14ac:dyDescent="0.25">
      <c r="A54" s="17" t="s">
        <v>114</v>
      </c>
      <c r="B54" s="44"/>
      <c r="C54" s="44"/>
      <c r="D54" s="44"/>
      <c r="E54" s="44">
        <v>77.62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77.62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4008.4500000000003</v>
      </c>
      <c r="C64" s="53">
        <f t="shared" ref="C64:AG64" si="21">+C15+C23+C31+C39+C47+C48+C49+C50+C51+C52+C53+C54+C55+C56+C57+C58+C59+C60+C61+C62+C63</f>
        <v>3919.2699999999995</v>
      </c>
      <c r="D64" s="53">
        <f t="shared" si="21"/>
        <v>924.42</v>
      </c>
      <c r="E64" s="53">
        <f t="shared" si="21"/>
        <v>1411.2799999999997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10263.419999999998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4003.07</v>
      </c>
      <c r="C67" s="57">
        <f t="shared" ref="C67:L67" si="23">C12</f>
        <v>3909.74</v>
      </c>
      <c r="D67" s="57">
        <f t="shared" si="23"/>
        <v>924.08</v>
      </c>
      <c r="E67" s="57">
        <f t="shared" si="23"/>
        <v>1408.61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10245.5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4003.07</v>
      </c>
      <c r="C69" s="59">
        <f t="shared" ref="C69:AG69" si="25">+C67+C68</f>
        <v>3909.74</v>
      </c>
      <c r="D69" s="59">
        <f t="shared" si="25"/>
        <v>924.08</v>
      </c>
      <c r="E69" s="59">
        <f t="shared" si="25"/>
        <v>1408.61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10245.5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5.3800000000001091</v>
      </c>
      <c r="C70" s="57">
        <f t="shared" si="26"/>
        <v>9.5299999999997453</v>
      </c>
      <c r="D70" s="57">
        <f t="shared" si="26"/>
        <v>0.33999999999991815</v>
      </c>
      <c r="E70" s="57">
        <f t="shared" si="26"/>
        <v>2.6699999999998454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17.919999999999618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5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5"/>
  <sheetViews>
    <sheetView workbookViewId="0">
      <pane xSplit="1" ySplit="4" topLeftCell="AH5" activePane="bottomRight" state="frozen"/>
      <selection pane="topRight" activeCell="B1" sqref="B1"/>
      <selection pane="bottomLeft" activeCell="A5" sqref="A5"/>
      <selection pane="bottomRight" activeCell="A29" sqref="A2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549.95000000000005</v>
      </c>
      <c r="C12" s="26">
        <v>1333.94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1883.89</v>
      </c>
      <c r="AI12" s="26">
        <v>1869.29</v>
      </c>
      <c r="AJ12" s="69">
        <f>+AI12-AH12</f>
        <v>-14.600000000000136</v>
      </c>
    </row>
    <row r="13" spans="1:36" ht="19.5" customHeight="1" x14ac:dyDescent="0.25">
      <c r="A13" s="25" t="s">
        <v>117</v>
      </c>
      <c r="B13" s="26">
        <v>6</v>
      </c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12</v>
      </c>
      <c r="AI13" s="26"/>
      <c r="AJ13" s="69">
        <f>+AI13-AH13</f>
        <v>-12</v>
      </c>
    </row>
    <row r="14" spans="1:36" ht="19.5" customHeight="1" x14ac:dyDescent="0.25">
      <c r="A14" s="25" t="s">
        <v>118</v>
      </c>
      <c r="B14" s="26">
        <v>12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31.5</v>
      </c>
      <c r="C15" s="23">
        <v>3.2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34.700000000000003</v>
      </c>
    </row>
    <row r="16" spans="1:36" s="32" customFormat="1" x14ac:dyDescent="0.25">
      <c r="A16" s="30" t="s">
        <v>20</v>
      </c>
      <c r="B16" s="31">
        <v>25</v>
      </c>
      <c r="C16" s="31">
        <v>88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113</v>
      </c>
      <c r="AJ16" s="70"/>
    </row>
    <row r="17" spans="1:36" s="47" customFormat="1" x14ac:dyDescent="0.25">
      <c r="A17" s="46" t="s">
        <v>27</v>
      </c>
      <c r="B17" s="22">
        <f>B16*$B$8</f>
        <v>128.75</v>
      </c>
      <c r="C17" s="22">
        <f>C16*$B$8</f>
        <v>453.20000000000005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581.95000000000005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</v>
      </c>
      <c r="C22" s="20">
        <f t="shared" ref="C22:AG23" si="5">+C16+C18+C20</f>
        <v>88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113</v>
      </c>
    </row>
    <row r="23" spans="1:36" s="47" customFormat="1" x14ac:dyDescent="0.25">
      <c r="A23" s="48" t="s">
        <v>26</v>
      </c>
      <c r="B23" s="19">
        <f>+B17+B19+B21</f>
        <v>128.75</v>
      </c>
      <c r="C23" s="19">
        <f t="shared" si="5"/>
        <v>453.20000000000005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581.95000000000005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3.76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3.76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19.364000000000001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19.364000000000001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3.76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3.76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19.364000000000001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19.364000000000001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332.57</v>
      </c>
      <c r="C49" s="44">
        <v>651.19000000000005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983.76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12.73</v>
      </c>
      <c r="C53" s="44">
        <v>177.2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189.92999999999998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64.010000000000005</v>
      </c>
      <c r="C55" s="44">
        <v>38.9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102.91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569.56000000000006</v>
      </c>
      <c r="C64" s="53">
        <f t="shared" ref="C64:AG64" si="21">+C15+C23+C31+C39+C47+C48+C49+C50+C51+C52+C53+C54+C55+C56+C57+C58+C59+C60+C61+C62+C63</f>
        <v>1343.0540000000003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1912.6140000000005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549.95000000000005</v>
      </c>
      <c r="C67" s="57">
        <f t="shared" ref="C67:L67" si="23">C12</f>
        <v>1333.94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1883.89</v>
      </c>
    </row>
    <row r="68" spans="1:34" s="47" customFormat="1" x14ac:dyDescent="0.25">
      <c r="A68" s="58" t="s">
        <v>93</v>
      </c>
      <c r="B68" s="59">
        <f t="shared" ref="B68:AG68" si="24">+B13+B14</f>
        <v>18</v>
      </c>
      <c r="C68" s="59">
        <f t="shared" si="24"/>
        <v>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24</v>
      </c>
    </row>
    <row r="69" spans="1:34" s="47" customFormat="1" x14ac:dyDescent="0.25">
      <c r="A69" s="58" t="s">
        <v>94</v>
      </c>
      <c r="B69" s="59">
        <f>+B67+B68</f>
        <v>567.95000000000005</v>
      </c>
      <c r="C69" s="59">
        <f t="shared" ref="C69:AG69" si="25">+C67+C68</f>
        <v>1339.94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1907.89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1.6100000000000136</v>
      </c>
      <c r="C70" s="57">
        <f t="shared" si="26"/>
        <v>3.1140000000002601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4.7240000000002738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6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95"/>
  <sheetViews>
    <sheetView workbookViewId="0">
      <pane xSplit="1" ySplit="4" topLeftCell="AH55" activePane="bottomRight" state="frozen"/>
      <selection pane="topRight" activeCell="B1" sqref="B1"/>
      <selection pane="bottomLeft" activeCell="A5" sqref="A5"/>
      <selection pane="bottomRight" activeCell="E26" sqref="E2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550.4</v>
      </c>
      <c r="C12" s="26">
        <v>2428.61</v>
      </c>
      <c r="D12" s="26">
        <v>255.91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3234.92</v>
      </c>
      <c r="AI12" s="26">
        <v>3234.92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25.5</v>
      </c>
      <c r="C15" s="23">
        <v>8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33.5</v>
      </c>
    </row>
    <row r="16" spans="1:36" s="32" customFormat="1" x14ac:dyDescent="0.25">
      <c r="A16" s="30" t="s">
        <v>20</v>
      </c>
      <c r="B16" s="31">
        <v>29</v>
      </c>
      <c r="C16" s="31">
        <v>337</v>
      </c>
      <c r="D16" s="31">
        <v>18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384</v>
      </c>
      <c r="AJ16" s="70"/>
    </row>
    <row r="17" spans="1:36" s="47" customFormat="1" x14ac:dyDescent="0.25">
      <c r="A17" s="46" t="s">
        <v>27</v>
      </c>
      <c r="B17" s="22">
        <f>B16*$B$8</f>
        <v>149.35000000000002</v>
      </c>
      <c r="C17" s="22">
        <f>C16*$B$8</f>
        <v>1735.5500000000002</v>
      </c>
      <c r="D17" s="22">
        <f t="shared" ref="D17:AG17" si="2">D16*$B$8</f>
        <v>92.7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1977.6000000000001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29</v>
      </c>
      <c r="C22" s="20">
        <f t="shared" ref="C22:AG23" si="5">+C16+C18+C20</f>
        <v>337</v>
      </c>
      <c r="D22" s="20">
        <f t="shared" si="5"/>
        <v>18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384</v>
      </c>
    </row>
    <row r="23" spans="1:36" s="47" customFormat="1" x14ac:dyDescent="0.25">
      <c r="A23" s="48" t="s">
        <v>26</v>
      </c>
      <c r="B23" s="19">
        <f>+B17+B19+B21</f>
        <v>149.35000000000002</v>
      </c>
      <c r="C23" s="19">
        <f t="shared" si="5"/>
        <v>1735.5500000000002</v>
      </c>
      <c r="D23" s="19">
        <f t="shared" si="5"/>
        <v>92.7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1977.6000000000001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12.71</v>
      </c>
      <c r="C32" s="36">
        <v>6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18.71</v>
      </c>
    </row>
    <row r="33" spans="1:34" s="47" customFormat="1" x14ac:dyDescent="0.25">
      <c r="A33" s="46" t="s">
        <v>35</v>
      </c>
      <c r="B33" s="22">
        <f>B32*$B$8</f>
        <v>65.456500000000005</v>
      </c>
      <c r="C33" s="22">
        <f t="shared" ref="C33:AG33" si="12">C32*$B$8</f>
        <v>30.900000000000002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96.356500000000011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12.71</v>
      </c>
      <c r="C38" s="20">
        <f t="shared" ref="C38:AG39" si="15">+C32+C34+C36</f>
        <v>6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18.71</v>
      </c>
    </row>
    <row r="39" spans="1:34" s="47" customFormat="1" x14ac:dyDescent="0.25">
      <c r="A39" s="48" t="s">
        <v>42</v>
      </c>
      <c r="B39" s="19">
        <f>+B33+B35+B37</f>
        <v>65.456500000000005</v>
      </c>
      <c r="C39" s="19">
        <f t="shared" si="15"/>
        <v>30.900000000000002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96.356500000000011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253.42</v>
      </c>
      <c r="C49" s="44">
        <v>644.47</v>
      </c>
      <c r="D49" s="44">
        <v>177.53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1075.42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57.34</v>
      </c>
      <c r="C53" s="44">
        <v>13.13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70.47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551.06650000000002</v>
      </c>
      <c r="C64" s="53">
        <f t="shared" ref="C64:AG64" si="21">+C15+C23+C31+C39+C47+C48+C49+C50+C51+C52+C53+C54+C55+C56+C57+C58+C59+C60+C61+C62+C63</f>
        <v>2432.0500000000002</v>
      </c>
      <c r="D64" s="53">
        <f t="shared" si="21"/>
        <v>270.23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3253.3465000000001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550.4</v>
      </c>
      <c r="C67" s="57">
        <f t="shared" ref="C67:L67" si="23">C12</f>
        <v>2428.61</v>
      </c>
      <c r="D67" s="57">
        <f t="shared" si="23"/>
        <v>255.91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3234.92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550.4</v>
      </c>
      <c r="C69" s="59">
        <f t="shared" ref="C69:AG69" si="25">+C67+C68</f>
        <v>2428.61</v>
      </c>
      <c r="D69" s="59">
        <f t="shared" si="25"/>
        <v>255.91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3234.92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0.66650000000004184</v>
      </c>
      <c r="C70" s="57">
        <f t="shared" si="26"/>
        <v>3.4400000000000546</v>
      </c>
      <c r="D70" s="57">
        <f t="shared" si="26"/>
        <v>14.320000000000022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18.426500000000118</v>
      </c>
    </row>
    <row r="71" spans="1:34" ht="96" customHeight="1" x14ac:dyDescent="0.25">
      <c r="A71" s="77" t="s">
        <v>96</v>
      </c>
      <c r="B71" s="14"/>
      <c r="C71" s="14"/>
      <c r="D71" s="14" t="s">
        <v>133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7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95"/>
  <sheetViews>
    <sheetView tabSelected="1" workbookViewId="0">
      <pane xSplit="1" ySplit="4" topLeftCell="AE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54</v>
      </c>
      <c r="F11" s="5" t="s">
        <v>56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2035.63</v>
      </c>
      <c r="C12" s="26">
        <v>4196.07</v>
      </c>
      <c r="D12" s="26">
        <v>4464.53</v>
      </c>
      <c r="E12" s="26">
        <v>2075.63</v>
      </c>
      <c r="F12" s="26">
        <v>2146.6</v>
      </c>
      <c r="G12" s="26">
        <v>2583.9899999999998</v>
      </c>
      <c r="H12" s="26">
        <v>2237.8200000000002</v>
      </c>
      <c r="I12" s="26">
        <v>682.45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20422.72</v>
      </c>
      <c r="AI12" s="26">
        <v>20208.419999999998</v>
      </c>
      <c r="AJ12" s="69">
        <f>+AI12-AH12</f>
        <v>-214.30000000000291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190</v>
      </c>
      <c r="C15" s="23">
        <v>90.5</v>
      </c>
      <c r="D15" s="23">
        <v>415.2</v>
      </c>
      <c r="E15" s="23">
        <v>231</v>
      </c>
      <c r="F15" s="23">
        <v>120</v>
      </c>
      <c r="G15" s="23">
        <v>441</v>
      </c>
      <c r="H15" s="23">
        <v>385.5</v>
      </c>
      <c r="I15" s="23">
        <v>69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1942.2</v>
      </c>
    </row>
    <row r="16" spans="1:36" s="32" customFormat="1" x14ac:dyDescent="0.25">
      <c r="A16" s="30" t="s">
        <v>20</v>
      </c>
      <c r="B16" s="31">
        <v>191</v>
      </c>
      <c r="C16" s="31">
        <v>320</v>
      </c>
      <c r="D16" s="31">
        <v>280</v>
      </c>
      <c r="E16" s="31">
        <v>197</v>
      </c>
      <c r="F16" s="31">
        <v>242</v>
      </c>
      <c r="G16" s="31">
        <v>309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1539</v>
      </c>
      <c r="AJ16" s="70"/>
    </row>
    <row r="17" spans="1:36" s="47" customFormat="1" x14ac:dyDescent="0.25">
      <c r="A17" s="46" t="s">
        <v>27</v>
      </c>
      <c r="B17" s="22">
        <f>B16*$B$8</f>
        <v>983.65000000000009</v>
      </c>
      <c r="C17" s="22">
        <f>C16*$B$8</f>
        <v>1648</v>
      </c>
      <c r="D17" s="22">
        <f t="shared" ref="D17:AG17" si="2">D16*$B$8</f>
        <v>1442</v>
      </c>
      <c r="E17" s="22">
        <f t="shared" si="2"/>
        <v>1014.5500000000001</v>
      </c>
      <c r="F17" s="22">
        <f t="shared" si="2"/>
        <v>1246.3000000000002</v>
      </c>
      <c r="G17" s="22">
        <f t="shared" si="2"/>
        <v>1591.3500000000001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7925.85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191</v>
      </c>
      <c r="C22" s="20">
        <f t="shared" ref="C22:AG23" si="5">+C16+C18+C20</f>
        <v>320</v>
      </c>
      <c r="D22" s="20">
        <f t="shared" si="5"/>
        <v>280</v>
      </c>
      <c r="E22" s="20">
        <f t="shared" si="5"/>
        <v>197</v>
      </c>
      <c r="F22" s="20">
        <f t="shared" si="5"/>
        <v>242</v>
      </c>
      <c r="G22" s="20">
        <f t="shared" si="5"/>
        <v>309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1539</v>
      </c>
    </row>
    <row r="23" spans="1:36" s="47" customFormat="1" x14ac:dyDescent="0.25">
      <c r="A23" s="48" t="s">
        <v>26</v>
      </c>
      <c r="B23" s="19">
        <f>+B17+B19+B21</f>
        <v>983.65000000000009</v>
      </c>
      <c r="C23" s="19">
        <f t="shared" si="5"/>
        <v>1648</v>
      </c>
      <c r="D23" s="19">
        <f t="shared" si="5"/>
        <v>1442</v>
      </c>
      <c r="E23" s="19">
        <f t="shared" si="5"/>
        <v>1014.5500000000001</v>
      </c>
      <c r="F23" s="19">
        <f t="shared" si="5"/>
        <v>1246.3000000000002</v>
      </c>
      <c r="G23" s="19">
        <f t="shared" si="5"/>
        <v>1591.3500000000001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7925.85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784.98</v>
      </c>
      <c r="C49" s="44"/>
      <c r="D49" s="44"/>
      <c r="E49" s="44">
        <v>606.23</v>
      </c>
      <c r="F49" s="44"/>
      <c r="G49" s="44"/>
      <c r="H49" s="44">
        <v>1819.82</v>
      </c>
      <c r="I49" s="44">
        <v>582.53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3793.5599999999995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2077.5</v>
      </c>
      <c r="D52" s="44">
        <v>2261.61</v>
      </c>
      <c r="E52" s="44"/>
      <c r="F52" s="44">
        <v>483.56</v>
      </c>
      <c r="G52" s="44">
        <v>557.83000000000004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5380.5000000000009</v>
      </c>
    </row>
    <row r="53" spans="1:34" x14ac:dyDescent="0.25">
      <c r="A53" s="17" t="s">
        <v>18</v>
      </c>
      <c r="B53" s="44">
        <v>78.06</v>
      </c>
      <c r="C53" s="44">
        <v>295</v>
      </c>
      <c r="D53" s="44">
        <v>242.72</v>
      </c>
      <c r="E53" s="44">
        <v>183.28</v>
      </c>
      <c r="F53" s="44">
        <v>303.92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1102.98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41.95</v>
      </c>
      <c r="F55" s="44"/>
      <c r="G55" s="44"/>
      <c r="H55" s="44">
        <v>33.97</v>
      </c>
      <c r="I55" s="44">
        <v>30.86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106.78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>
        <v>74.010000000000005</v>
      </c>
      <c r="D59" s="44">
        <v>115.12</v>
      </c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189.13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2036.69</v>
      </c>
      <c r="C64" s="53">
        <f t="shared" ref="C64:AG64" si="21">+C15+C23+C31+C39+C47+C48+C49+C50+C51+C52+C53+C54+C55+C56+C57+C58+C59+C60+C61+C62+C63</f>
        <v>4185.01</v>
      </c>
      <c r="D64" s="53">
        <f t="shared" si="21"/>
        <v>4476.6500000000005</v>
      </c>
      <c r="E64" s="53">
        <f t="shared" si="21"/>
        <v>2077.0100000000002</v>
      </c>
      <c r="F64" s="53">
        <f t="shared" si="21"/>
        <v>2153.7800000000002</v>
      </c>
      <c r="G64" s="53">
        <f t="shared" si="21"/>
        <v>2590.1800000000003</v>
      </c>
      <c r="H64" s="53">
        <f t="shared" si="21"/>
        <v>2239.2899999999995</v>
      </c>
      <c r="I64" s="53">
        <f t="shared" si="21"/>
        <v>682.39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20441.000000000004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1 N</v>
      </c>
      <c r="F66" s="55" t="str">
        <f t="shared" si="22"/>
        <v>CAJA 2 N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2035.63</v>
      </c>
      <c r="C67" s="57">
        <f t="shared" ref="C67:L67" si="23">C12</f>
        <v>4196.07</v>
      </c>
      <c r="D67" s="57">
        <f t="shared" si="23"/>
        <v>4464.53</v>
      </c>
      <c r="E67" s="57">
        <f t="shared" si="23"/>
        <v>2075.63</v>
      </c>
      <c r="F67" s="57">
        <f t="shared" si="23"/>
        <v>2146.6</v>
      </c>
      <c r="G67" s="57">
        <f t="shared" si="23"/>
        <v>2583.9899999999998</v>
      </c>
      <c r="H67" s="57">
        <f t="shared" si="23"/>
        <v>2237.8200000000002</v>
      </c>
      <c r="I67" s="57">
        <f t="shared" si="23"/>
        <v>682.45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20422.72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2035.63</v>
      </c>
      <c r="C69" s="59">
        <f t="shared" ref="C69:AG69" si="25">+C67+C68</f>
        <v>4196.07</v>
      </c>
      <c r="D69" s="59">
        <f t="shared" si="25"/>
        <v>4464.53</v>
      </c>
      <c r="E69" s="59">
        <f t="shared" si="25"/>
        <v>2075.63</v>
      </c>
      <c r="F69" s="59">
        <f t="shared" si="25"/>
        <v>2146.6</v>
      </c>
      <c r="G69" s="59">
        <f t="shared" si="25"/>
        <v>2583.9899999999998</v>
      </c>
      <c r="H69" s="59">
        <f t="shared" si="25"/>
        <v>2237.8200000000002</v>
      </c>
      <c r="I69" s="59">
        <f t="shared" si="25"/>
        <v>682.45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20422.72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1.0599999999999454</v>
      </c>
      <c r="C70" s="57">
        <f t="shared" si="26"/>
        <v>-11.059999999999491</v>
      </c>
      <c r="D70" s="57">
        <f t="shared" si="26"/>
        <v>12.1200000000008</v>
      </c>
      <c r="E70" s="57">
        <f t="shared" si="26"/>
        <v>1.3800000000001091</v>
      </c>
      <c r="F70" s="57">
        <f t="shared" si="26"/>
        <v>7.180000000000291</v>
      </c>
      <c r="G70" s="57">
        <f t="shared" si="26"/>
        <v>6.1900000000005093</v>
      </c>
      <c r="H70" s="57">
        <f t="shared" si="26"/>
        <v>1.4699999999993452</v>
      </c>
      <c r="I70" s="57">
        <f t="shared" si="26"/>
        <v>-6.0000000000059117E-2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18.280000000001451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 t="s">
        <v>134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8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2022-06-08T14:53:44Z</dcterms:modified>
</cp:coreProperties>
</file>