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BOVEDA JUNIO 2022\"/>
    </mc:Choice>
  </mc:AlternateContent>
  <bookViews>
    <workbookView xWindow="0" yWindow="0" windowWidth="19170" windowHeight="1086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H23" i="149"/>
  <c r="F11" i="145" s="1"/>
  <c r="AG64" i="149"/>
  <c r="AG70" i="149" s="1"/>
  <c r="Q64" i="149"/>
  <c r="Q70" i="149" s="1"/>
  <c r="AH23" i="151"/>
  <c r="H11" i="145" s="1"/>
  <c r="B64" i="150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T64" i="40" s="1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H69" i="40" l="1"/>
  <c r="AB64" i="40"/>
  <c r="AB70" i="40" s="1"/>
  <c r="Z64" i="40"/>
  <c r="Z70" i="40" s="1"/>
  <c r="C69" i="40"/>
  <c r="Y64" i="40"/>
  <c r="Y70" i="40" s="1"/>
  <c r="V64" i="40"/>
  <c r="V70" i="40" s="1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M64" i="40"/>
  <c r="M70" i="40" s="1"/>
  <c r="R64" i="40"/>
  <c r="R70" i="40" s="1"/>
  <c r="O64" i="40"/>
  <c r="O70" i="40" s="1"/>
  <c r="S64" i="40"/>
  <c r="S70" i="40" s="1"/>
  <c r="P64" i="40"/>
  <c r="P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B38" i="40"/>
  <c r="G47" i="40" l="1"/>
  <c r="K23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<sst xmlns="http://schemas.openxmlformats.org/spreadsheetml/2006/main" count="753" uniqueCount="142">
  <si>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</si>
  <si>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</si>
  <si>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</si>
  <si>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</si>
  <si>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</si>
  <si>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</si>
  <si>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</si>
  <si>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</si>
  <si>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</si>
  <si>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</si>
  <si>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</si>
  <si>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</si>
  <si>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</si>
  <si>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</si>
  <si>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</si>
  <si>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</si>
  <si>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</si>
  <si>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</si>
  <si>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</si>
  <si>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</si>
  <si>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</si>
  <si>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</si>
  <si>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</si>
  <si>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</si>
  <si>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</si>
  <si>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</si>
  <si>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</si>
  <si>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</si>
  <si>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</si>
  <si>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</si>
  <si>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</si>
  <si>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</si>
  <si>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</si>
  <si>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</si>
  <si>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</si>
  <si>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</si>
  <si>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</si>
  <si>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</si>
  <si>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</si>
  <si>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</si>
  <si>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</si>
  <si>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</si>
  <si>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</si>
  <si>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</si>
  <si>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</si>
  <si>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</si>
  <si>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</si>
  <si>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</si>
  <si>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</si>
  <si>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</si>
  <si>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</si>
  <si>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</si>
  <si>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</si>
  <si>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</si>
  <si>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</si>
  <si>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</si>
  <si>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</si>
  <si>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</si>
  <si>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</si>
  <si>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</si>
  <si>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</si>
  <si>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</si>
  <si>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</si>
  <si>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</si>
  <si>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</si>
  <si>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</si>
  <si>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</si>
  <si>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</si>
  <si>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</si>
  <si>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</si>
  <si>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</si>
  <si>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</si>
  <si>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</si>
  <si>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</si>
  <si>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</si>
  <si>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</si>
  <si>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</si>
  <si>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</si>
  <si>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</si>
  <si>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</si>
  <si>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</si>
  <si>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</si>
  <si>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</si>
  <si>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</si>
  <si>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</si>
  <si>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</si>
  <si>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</si>
  <si>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</si>
  <si>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</si>
  <si>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</si>
  <si>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</si>
  <si>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</si>
  <si>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</si>
  <si>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</si>
  <si>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</si>
  <si>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</si>
  <si>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</si>
  <si>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</si>
  <si>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</si>
  <si>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</si>
  <si>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</si>
  <si>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</si>
  <si>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</si>
  <si>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</si>
  <si>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</si>
  <si>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</si>
  <si>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</si>
  <si>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</si>
  <si>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</si>
  <si>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</si>
  <si>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</si>
  <si>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</si>
  <si>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</si>
  <si>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</si>
  <si>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</si>
  <si>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</si>
  <si>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</si>
  <si>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</si>
  <si>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</si>
  <si>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</si>
  <si>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</si>
  <si>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</si>
  <si>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</si>
  <si>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R/F17.00</t>
  </si>
  <si>
    <t>R/F 62.50</t>
  </si>
  <si>
    <t>FALTANTE DEBITO.</t>
  </si>
  <si>
    <t>R/F 13.50</t>
  </si>
  <si>
    <t>R/F64.50</t>
  </si>
  <si>
    <t>R/F 8.00</t>
  </si>
  <si>
    <t>R/F 37.00</t>
  </si>
  <si>
    <t>R/F 26.50.</t>
  </si>
  <si>
    <t>MAL REGISTRO 1$.</t>
  </si>
  <si>
    <t>R/F 89.00</t>
  </si>
  <si>
    <t>MAL REGISTRO 32.50 PAYPAL POR $.</t>
  </si>
  <si>
    <t>R/F 15.50</t>
  </si>
  <si>
    <t>R/F 54.50.</t>
  </si>
  <si>
    <t>MAL REGISTRO DE ZELLE</t>
  </si>
  <si>
    <t>EN $.</t>
  </si>
  <si>
    <t>sobrante es faltante</t>
  </si>
  <si>
    <t>en caja 2.</t>
  </si>
  <si>
    <t>mal registro 0.03$.</t>
  </si>
  <si>
    <t>faltante es sobrante en caja 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</si>
</sst>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50814.009999999995</v>
      </c>
      <c r="C2" s="43">
        <f>MODELO!AH12</f>
        <v>28295.14</v>
      </c>
      <c r="D2" s="43">
        <f>EXQUISITECES!AH12</f>
        <v>6170.4699999999993</v>
      </c>
      <c r="E2" s="43">
        <f>HOYADA!AH12</f>
        <v>8242.0400000000009</v>
      </c>
      <c r="F2" s="43">
        <f>FARMASTOP!AH12</f>
        <v>2252.16</v>
      </c>
      <c r="G2" s="43">
        <f>BOCAS!AH12</f>
        <v>960.02</v>
      </c>
      <c r="H2" s="43">
        <f>LAGUNETICA!AH12</f>
        <v>13477.64</v>
      </c>
      <c r="I2" s="43">
        <f>SANANTONIO!AH12</f>
        <v>0</v>
      </c>
      <c r="J2" s="43">
        <f>SUM(B2:I2)</f>
        <v>110211.48000000001</v>
      </c>
    </row>
    <row r="3" spans="1:10" x14ac:dyDescent="0.25">
      <c r="A3" s="46" t="s">
        <v>0</v>
      </c>
      <c r="B3" s="43">
        <f>AUTOMERCADO!AH15</f>
        <v>1640.7</v>
      </c>
      <c r="C3" s="43">
        <f>MODELO!AH15</f>
        <v>1141</v>
      </c>
      <c r="D3" s="43">
        <f>EXQUISITECES!AH15</f>
        <v>167.5</v>
      </c>
      <c r="E3" s="43">
        <f>HOYADA!AH15</f>
        <v>1433.5</v>
      </c>
      <c r="F3" s="43">
        <f>FARMASTOP!AH15</f>
        <v>0</v>
      </c>
      <c r="G3" s="43">
        <f>BOCAS!AH15</f>
        <v>11</v>
      </c>
      <c r="H3" s="43">
        <f>LAGUNETICA!AH15</f>
        <v>1178.9000000000001</v>
      </c>
      <c r="I3" s="43">
        <f>SANANTONIO!AH15</f>
        <v>0</v>
      </c>
      <c r="J3" s="43">
        <f t="shared" ref="J3:J52" si="0">SUM(B3:I3)</f>
        <v>5572.6</v>
      </c>
    </row>
    <row r="4" spans="1:10" x14ac:dyDescent="0.25">
      <c r="A4" s="73" t="s">
        <v>20</v>
      </c>
      <c r="B4" s="43">
        <f>AUTOMERCADO!AH16</f>
        <v>1772</v>
      </c>
      <c r="C4" s="43">
        <f>MODELO!AH16</f>
        <v>859</v>
      </c>
      <c r="D4" s="43">
        <f>EXQUISITECES!AH16</f>
        <v>150</v>
      </c>
      <c r="E4" s="43">
        <f>HOYADA!AH16</f>
        <v>319</v>
      </c>
      <c r="F4" s="43">
        <f>FARMASTOP!AH16</f>
        <v>74</v>
      </c>
      <c r="G4" s="43">
        <f>BOCAS!AH16</f>
        <v>90</v>
      </c>
      <c r="H4" s="43">
        <f>LAGUNETICA!AH16</f>
        <v>539</v>
      </c>
      <c r="I4" s="43">
        <f>SANANTONIO!AH16</f>
        <v>0</v>
      </c>
      <c r="J4" s="43">
        <f t="shared" si="0"/>
        <v>3803</v>
      </c>
    </row>
    <row r="5" spans="1:10" x14ac:dyDescent="0.25">
      <c r="A5" s="46" t="s">
        <v>27</v>
      </c>
      <c r="B5" s="43">
        <f>AUTOMERCADO!AH17</f>
        <v>9497.9200000000019</v>
      </c>
      <c r="C5" s="43">
        <f>MODELO!AH17</f>
        <v>4655.78</v>
      </c>
      <c r="D5" s="43">
        <f>EXQUISITECES!AH17</f>
        <v>813</v>
      </c>
      <c r="E5" s="43">
        <f>HOYADA!AH17</f>
        <v>1728.98</v>
      </c>
      <c r="F5" s="43">
        <f>FARMASTOP!AH17</f>
        <v>401.08</v>
      </c>
      <c r="G5" s="43">
        <f>BOCAS!AH17</f>
        <v>487.8</v>
      </c>
      <c r="H5" s="43">
        <f>LAGUNETICA!AH17</f>
        <v>2889.04</v>
      </c>
      <c r="I5" s="43">
        <f>SANANTONIO!AH17</f>
        <v>0</v>
      </c>
      <c r="J5" s="43">
        <f t="shared" si="0"/>
        <v>20473.600000000002</v>
      </c>
    </row>
    <row r="6" spans="1:10" x14ac:dyDescent="0.25">
      <c r="A6" s="73" t="s">
        <v>23</v>
      </c>
      <c r="B6" s="43">
        <f>AUTOMERCADO!AH18</f>
        <v>1495</v>
      </c>
      <c r="C6" s="43">
        <f>MODELO!AH18</f>
        <v>984</v>
      </c>
      <c r="D6" s="43">
        <f>EXQUISITECES!AH18</f>
        <v>251</v>
      </c>
      <c r="E6" s="43">
        <f>HOYADA!AH18</f>
        <v>0</v>
      </c>
      <c r="F6" s="43">
        <f>FARMASTOP!AH18</f>
        <v>60</v>
      </c>
      <c r="G6" s="43">
        <f>BOCAS!AH18</f>
        <v>10</v>
      </c>
      <c r="H6" s="43">
        <f>LAGUNETICA!AH18</f>
        <v>354</v>
      </c>
      <c r="I6" s="43">
        <f>SANANTONIO!AH18</f>
        <v>0</v>
      </c>
      <c r="J6" s="43">
        <f t="shared" si="0"/>
        <v>3154</v>
      </c>
    </row>
    <row r="7" spans="1:10" x14ac:dyDescent="0.25">
      <c r="A7" s="46" t="s">
        <v>27</v>
      </c>
      <c r="B7" s="43">
        <f>AUTOMERCADO!AH19</f>
        <v>8102.9000000000005</v>
      </c>
      <c r="C7" s="43">
        <f>MODELO!AH19</f>
        <v>5274.24</v>
      </c>
      <c r="D7" s="43">
        <f>EXQUISITECES!AH19</f>
        <v>1345.3600000000001</v>
      </c>
      <c r="E7" s="43">
        <f>HOYADA!AH19</f>
        <v>0</v>
      </c>
      <c r="F7" s="43">
        <f>FARMASTOP!AH19</f>
        <v>321.60000000000002</v>
      </c>
      <c r="G7" s="43">
        <f>BOCAS!AH19</f>
        <v>53.6</v>
      </c>
      <c r="H7" s="43">
        <f>LAGUNETICA!AH19</f>
        <v>1918.68</v>
      </c>
      <c r="I7" s="43">
        <f>SANANTONIO!AH19</f>
        <v>0</v>
      </c>
      <c r="J7" s="43">
        <f t="shared" si="0"/>
        <v>17016.38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3267</v>
      </c>
      <c r="C10" s="43">
        <f>MODELO!AH22</f>
        <v>1843</v>
      </c>
      <c r="D10" s="43">
        <f>EXQUISITECES!AH22</f>
        <v>401</v>
      </c>
      <c r="E10" s="43">
        <f>HOYADA!AH22</f>
        <v>319</v>
      </c>
      <c r="F10" s="43">
        <f>FARMASTOP!AH22</f>
        <v>134</v>
      </c>
      <c r="G10" s="43">
        <f>BOCAS!AH22</f>
        <v>100</v>
      </c>
      <c r="H10" s="43">
        <f>LAGUNETICA!AH22</f>
        <v>893</v>
      </c>
      <c r="I10" s="43">
        <f>SANANTONIO!AH22</f>
        <v>0</v>
      </c>
      <c r="J10" s="43">
        <f t="shared" si="0"/>
        <v>6957</v>
      </c>
    </row>
    <row r="11" spans="1:10" x14ac:dyDescent="0.25">
      <c r="A11" s="48" t="s">
        <v>26</v>
      </c>
      <c r="B11" s="43">
        <f>AUTOMERCADO!AH23</f>
        <v>17600.819999999996</v>
      </c>
      <c r="C11" s="43">
        <f>MODELO!AH23</f>
        <v>9930.02</v>
      </c>
      <c r="D11" s="43">
        <f>EXQUISITECES!AH23</f>
        <v>2158.3599999999997</v>
      </c>
      <c r="E11" s="43">
        <f>HOYADA!AH23</f>
        <v>1728.98</v>
      </c>
      <c r="F11" s="43">
        <f>FARMASTOP!AH23</f>
        <v>722.68000000000006</v>
      </c>
      <c r="G11" s="43">
        <f>BOCAS!AH23</f>
        <v>541.4</v>
      </c>
      <c r="H11" s="43">
        <f>LAGUNETICA!AH23</f>
        <v>4807.72</v>
      </c>
      <c r="I11" s="43">
        <f>SANANTONIO!AH23</f>
        <v>0</v>
      </c>
      <c r="J11" s="43">
        <f t="shared" si="0"/>
        <v>37489.979999999996</v>
      </c>
    </row>
    <row r="12" spans="1:10" x14ac:dyDescent="0.25">
      <c r="A12" s="46" t="s">
        <v>28</v>
      </c>
      <c r="B12" s="43">
        <f>AUTOMERCADO!AH24</f>
        <v>30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30</v>
      </c>
    </row>
    <row r="13" spans="1:10" x14ac:dyDescent="0.25">
      <c r="A13" s="46" t="s">
        <v>31</v>
      </c>
      <c r="B13" s="43">
        <f>AUTOMERCADO!AH25</f>
        <v>168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168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30</v>
      </c>
    </row>
    <row r="19" spans="1:10" x14ac:dyDescent="0.25">
      <c r="A19" s="48" t="s">
        <v>33</v>
      </c>
      <c r="B19" s="43">
        <f>AUTOMERCADO!AH31</f>
        <v>168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168</v>
      </c>
    </row>
    <row r="20" spans="1:10" x14ac:dyDescent="0.25">
      <c r="A20" s="46" t="s">
        <v>34</v>
      </c>
      <c r="B20" s="43">
        <f>AUTOMERCADO!AH32</f>
        <v>149.05000000000001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149.05000000000001</v>
      </c>
    </row>
    <row r="21" spans="1:10" x14ac:dyDescent="0.25">
      <c r="A21" s="46" t="s">
        <v>35</v>
      </c>
      <c r="B21" s="43">
        <f>AUTOMERCADO!AH33</f>
        <v>798.90800000000013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798.90800000000013</v>
      </c>
    </row>
    <row r="22" spans="1:10" x14ac:dyDescent="0.25">
      <c r="A22" s="46" t="s">
        <v>36</v>
      </c>
      <c r="B22" s="43">
        <f>AUTOMERCADO!AH34</f>
        <v>161.54300000000001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161.54300000000001</v>
      </c>
    </row>
    <row r="23" spans="1:10" x14ac:dyDescent="0.25">
      <c r="A23" s="46" t="s">
        <v>35</v>
      </c>
      <c r="B23" s="43">
        <f>AUTOMERCADO!AH35</f>
        <v>875.56306000000006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875.56306000000006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310.59300000000002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310.59300000000002</v>
      </c>
    </row>
    <row r="27" spans="1:10" x14ac:dyDescent="0.25">
      <c r="A27" s="48" t="s">
        <v>42</v>
      </c>
      <c r="B27" s="43">
        <f>AUTOMERCADO!AH39</f>
        <v>1674.4710600000003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1674.4710600000003</v>
      </c>
    </row>
    <row r="28" spans="1:10" x14ac:dyDescent="0.25">
      <c r="A28" s="46" t="s">
        <v>43</v>
      </c>
      <c r="B28" s="43">
        <f>AUTOMERCADO!AH40</f>
        <v>191.06</v>
      </c>
      <c r="C28" s="43">
        <f>MODELO!AH40</f>
        <v>12.530000000000001</v>
      </c>
      <c r="D28" s="43">
        <f>EXQUISITECES!AH40</f>
        <v>0</v>
      </c>
      <c r="E28" s="43">
        <f>HOYADA!AH40</f>
        <v>0</v>
      </c>
      <c r="F28" s="43">
        <f>FARMASTOP!AH40</f>
        <v>5.84</v>
      </c>
      <c r="G28" s="43">
        <f>BOCAS!AH40</f>
        <v>20.18</v>
      </c>
      <c r="H28" s="43">
        <f>LAGUNETICA!AH40</f>
        <v>0</v>
      </c>
      <c r="I28" s="43">
        <f>SANANTONIO!AH40</f>
        <v>0</v>
      </c>
      <c r="J28" s="43">
        <f t="shared" si="0"/>
        <v>229.61</v>
      </c>
    </row>
    <row r="29" spans="1:10" x14ac:dyDescent="0.25">
      <c r="A29" s="46" t="s">
        <v>44</v>
      </c>
      <c r="B29" s="43">
        <f>AUTOMERCADO!AH41</f>
        <v>1024.0816000000002</v>
      </c>
      <c r="C29" s="43">
        <f>MODELO!AH41</f>
        <v>67.912599999999998</v>
      </c>
      <c r="D29" s="43">
        <f>EXQUISITECES!AH41</f>
        <v>0</v>
      </c>
      <c r="E29" s="43">
        <f>HOYADA!AH41</f>
        <v>0</v>
      </c>
      <c r="F29" s="43">
        <f>FARMASTOP!AH41</f>
        <v>31.652799999999999</v>
      </c>
      <c r="G29" s="43">
        <f>BOCAS!AH41</f>
        <v>109.37559999999999</v>
      </c>
      <c r="H29" s="43">
        <f>LAGUNETICA!AH41</f>
        <v>0</v>
      </c>
      <c r="I29" s="43">
        <f>SANANTONIO!AH41</f>
        <v>0</v>
      </c>
      <c r="J29" s="43">
        <f t="shared" si="0"/>
        <v>1233.0226000000002</v>
      </c>
    </row>
    <row r="30" spans="1:10" x14ac:dyDescent="0.25">
      <c r="A30" s="46" t="s">
        <v>45</v>
      </c>
      <c r="B30" s="43">
        <f>AUTOMERCADO!AH42</f>
        <v>121.59</v>
      </c>
      <c r="C30" s="43">
        <f>MODELO!AH42</f>
        <v>55.64</v>
      </c>
      <c r="D30" s="43">
        <f>EXQUISITECES!AH42</f>
        <v>0</v>
      </c>
      <c r="E30" s="43">
        <f>HOYADA!AH42</f>
        <v>21.05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198.28000000000003</v>
      </c>
    </row>
    <row r="31" spans="1:10" x14ac:dyDescent="0.25">
      <c r="A31" s="46" t="s">
        <v>44</v>
      </c>
      <c r="B31" s="43">
        <f>AUTOMERCADO!AH43</f>
        <v>659.01779999999997</v>
      </c>
      <c r="C31" s="43">
        <f>MODELO!AH43</f>
        <v>298.23040000000003</v>
      </c>
      <c r="D31" s="43">
        <f>EXQUISITECES!AH43</f>
        <v>0</v>
      </c>
      <c r="E31" s="43">
        <f>HOYADA!AH43</f>
        <v>112.82800000000002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1070.0762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312.64999999999998</v>
      </c>
      <c r="C34" s="43">
        <f>MODELO!AH46</f>
        <v>68.17</v>
      </c>
      <c r="D34" s="43">
        <f>EXQUISITECES!AH46</f>
        <v>0</v>
      </c>
      <c r="E34" s="43">
        <f>HOYADA!AH46</f>
        <v>21.05</v>
      </c>
      <c r="F34" s="43">
        <f>FARMASTOP!AH46</f>
        <v>5.84</v>
      </c>
      <c r="G34" s="43">
        <f>BOCAS!AH46</f>
        <v>20.18</v>
      </c>
      <c r="H34" s="43">
        <f>LAGUNETICA!AH46</f>
        <v>0</v>
      </c>
      <c r="I34" s="43">
        <f>SANANTONIO!AH46</f>
        <v>0</v>
      </c>
      <c r="J34" s="43">
        <f t="shared" si="0"/>
        <v>427.89</v>
      </c>
    </row>
    <row r="35" spans="1:10" x14ac:dyDescent="0.25">
      <c r="A35" s="48" t="s">
        <v>48</v>
      </c>
      <c r="B35" s="43">
        <f>AUTOMERCADO!AH47</f>
        <v>1683.0994000000001</v>
      </c>
      <c r="C35" s="43">
        <f>MODELO!AH47</f>
        <v>366.14300000000003</v>
      </c>
      <c r="D35" s="43">
        <f>EXQUISITECES!AH47</f>
        <v>0</v>
      </c>
      <c r="E35" s="43">
        <f>HOYADA!AH47</f>
        <v>112.82800000000002</v>
      </c>
      <c r="F35" s="43">
        <f>FARMASTOP!AH47</f>
        <v>31.652799999999999</v>
      </c>
      <c r="G35" s="43">
        <f>BOCAS!AH47</f>
        <v>109.37559999999999</v>
      </c>
      <c r="H35" s="43">
        <f>LAGUNETICA!AH47</f>
        <v>0</v>
      </c>
      <c r="I35" s="43">
        <f>SANANTONIO!AH47</f>
        <v>0</v>
      </c>
      <c r="J35" s="43">
        <f t="shared" si="0"/>
        <v>2303.0987999999998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23848.229999999996</v>
      </c>
      <c r="C37" s="43">
        <f>MODELO!AH49</f>
        <v>8349.89</v>
      </c>
      <c r="D37" s="43">
        <f>EXQUISITECES!AH49</f>
        <v>3197.6800000000003</v>
      </c>
      <c r="E37" s="43">
        <f>HOYADA!AH49</f>
        <v>3714.25</v>
      </c>
      <c r="F37" s="43">
        <f>FARMASTOP!AH49</f>
        <v>1464.27</v>
      </c>
      <c r="G37" s="43">
        <f>BOCAS!AH49</f>
        <v>337.33000000000004</v>
      </c>
      <c r="H37" s="43">
        <f>LAGUNETICA!AH49</f>
        <v>2417.41</v>
      </c>
      <c r="I37" s="43">
        <f>SANANTONIO!AH49</f>
        <v>0</v>
      </c>
      <c r="J37" s="43">
        <f t="shared" si="0"/>
        <v>43329.06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4000.3600000000006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3723.83</v>
      </c>
      <c r="I40" s="43">
        <f>SANANTONIO!AH52</f>
        <v>0</v>
      </c>
      <c r="J40" s="43">
        <f t="shared" si="0"/>
        <v>7724.1900000000005</v>
      </c>
    </row>
    <row r="41" spans="1:10" x14ac:dyDescent="0.25">
      <c r="A41" s="74" t="s">
        <v>18</v>
      </c>
      <c r="B41" s="43">
        <f>AUTOMERCADO!AH53</f>
        <v>2727.17</v>
      </c>
      <c r="C41" s="43">
        <f>MODELO!AH53</f>
        <v>2690.28</v>
      </c>
      <c r="D41" s="43">
        <f>EXQUISITECES!AH53</f>
        <v>674.91</v>
      </c>
      <c r="E41" s="43">
        <f>HOYADA!AH53</f>
        <v>1076.73</v>
      </c>
      <c r="F41" s="43">
        <f>FARMASTOP!AH53</f>
        <v>156.85</v>
      </c>
      <c r="G41" s="43">
        <f>BOCAS!AH53</f>
        <v>0</v>
      </c>
      <c r="H41" s="43">
        <f>LAGUNETICA!AH53</f>
        <v>1361.31</v>
      </c>
      <c r="I41" s="43">
        <f>SANANTONIO!AH53</f>
        <v>0</v>
      </c>
      <c r="J41" s="43">
        <f t="shared" si="0"/>
        <v>8687.25</v>
      </c>
    </row>
    <row r="42" spans="1:10" x14ac:dyDescent="0.25">
      <c r="A42" s="74" t="s">
        <v>114</v>
      </c>
      <c r="B42" s="43">
        <f>AUTOMERCADO!AH54</f>
        <v>39.1</v>
      </c>
      <c r="C42" s="43">
        <f>MODELO!AH54</f>
        <v>0</v>
      </c>
      <c r="D42" s="43">
        <f>EXQUISITECES!AH54</f>
        <v>0</v>
      </c>
      <c r="E42" s="43">
        <f>HOYADA!AH54</f>
        <v>38.64</v>
      </c>
      <c r="F42" s="43">
        <f>FARMASTOP!AH54</f>
        <v>25.25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102.99000000000001</v>
      </c>
    </row>
    <row r="43" spans="1:10" x14ac:dyDescent="0.25">
      <c r="A43" s="74" t="s">
        <v>52</v>
      </c>
      <c r="B43" s="43">
        <f>AUTOMERCADO!AH55</f>
        <v>1518.9</v>
      </c>
      <c r="C43" s="43">
        <f>MODELO!AH55</f>
        <v>190.73</v>
      </c>
      <c r="D43" s="43">
        <f>EXQUISITECES!AH55</f>
        <v>62.28</v>
      </c>
      <c r="E43" s="43">
        <f>HOYADA!AH55</f>
        <v>168.45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1940.3600000000001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183.97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183.97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1601.0700000000002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1601.0700000000002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50900.490460000008</v>
      </c>
      <c r="C52" s="75">
        <f>MODELO!AH64</f>
        <v>28453.463</v>
      </c>
      <c r="D52" s="75">
        <f>EXQUISITECES!AH64</f>
        <v>6260.73</v>
      </c>
      <c r="E52" s="75">
        <f>HOYADA!AH64</f>
        <v>8273.3780000000006</v>
      </c>
      <c r="F52" s="75">
        <f>FARMASTOP!AH64</f>
        <v>2400.7028</v>
      </c>
      <c r="G52" s="75">
        <f>BOCAS!AH64</f>
        <v>999.10560000000009</v>
      </c>
      <c r="H52" s="75">
        <f>LAGUNETICA!AH64</f>
        <v>13489.17</v>
      </c>
      <c r="I52" s="75">
        <f>SANANTONIO!AH64</f>
        <v>0</v>
      </c>
      <c r="J52" s="75">
        <f t="shared" si="0"/>
        <v>110777.03985999999</v>
      </c>
    </row>
    <row r="53" spans="1:10" x14ac:dyDescent="0.25">
      <c r="A53" s="56" t="s">
        <v>3</v>
      </c>
      <c r="B53" s="43">
        <f>B2</f>
        <v>50814.009999999995</v>
      </c>
      <c r="C53" s="43">
        <f t="shared" ref="C53:I53" si="1">C2</f>
        <v>28295.14</v>
      </c>
      <c r="D53" s="43">
        <f t="shared" si="1"/>
        <v>6170.4699999999993</v>
      </c>
      <c r="E53" s="43">
        <f t="shared" si="1"/>
        <v>8242.0400000000009</v>
      </c>
      <c r="F53" s="43">
        <f t="shared" si="1"/>
        <v>2252.16</v>
      </c>
      <c r="G53" s="43">
        <f t="shared" si="1"/>
        <v>960.02</v>
      </c>
      <c r="H53" s="43">
        <f t="shared" si="1"/>
        <v>13477.64</v>
      </c>
      <c r="I53" s="43">
        <f t="shared" si="1"/>
        <v>0</v>
      </c>
      <c r="J53" s="43">
        <f>J2</f>
        <v>110211.48000000001</v>
      </c>
    </row>
    <row r="54" spans="1:10" x14ac:dyDescent="0.25">
      <c r="A54" s="58" t="s">
        <v>95</v>
      </c>
      <c r="B54" s="43">
        <f>+B52-B53</f>
        <v>86.480460000013409</v>
      </c>
      <c r="C54" s="43">
        <f t="shared" ref="C54:I54" si="2">+C52-C53</f>
        <v>158.32300000000032</v>
      </c>
      <c r="D54" s="43">
        <f t="shared" si="2"/>
        <v>90.260000000000218</v>
      </c>
      <c r="E54" s="43">
        <f t="shared" si="2"/>
        <v>31.337999999999738</v>
      </c>
      <c r="F54" s="43">
        <f t="shared" si="2"/>
        <v>148.54280000000017</v>
      </c>
      <c r="G54" s="43">
        <f t="shared" si="2"/>
        <v>39.085600000000113</v>
      </c>
      <c r="H54" s="43">
        <f t="shared" si="2"/>
        <v>11.530000000000655</v>
      </c>
      <c r="I54" s="43">
        <f t="shared" si="2"/>
        <v>0</v>
      </c>
      <c r="J54" s="43">
        <f>+J52-J53</f>
        <v>565.55985999997938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>
        <v>5.6</v>
      </c>
    </row>
    <row r="9" spans="1:36" x14ac:dyDescent="0.25">
      <c r="A9" s="1" t="s">
        <v>22</v>
      </c>
      <c r="B9" s="24">
        <v>5.42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1388.88</v>
      </c>
      <c r="C12" s="26">
        <v>3415.03</v>
      </c>
      <c r="D12" s="26">
        <v>601.74</v>
      </c>
      <c r="E12" s="26">
        <v>4641.3999999999996</v>
      </c>
      <c r="F12" s="26">
        <v>2384.59</v>
      </c>
      <c r="G12" s="26">
        <v>5810.93</v>
      </c>
      <c r="H12" s="26">
        <v>4750.46</v>
      </c>
      <c r="I12" s="26">
        <v>5924.44</v>
      </c>
      <c r="J12" s="26">
        <v>6354.17</v>
      </c>
      <c r="K12" s="26">
        <v>5555.63</v>
      </c>
      <c r="L12" s="26">
        <v>3957.72</v>
      </c>
      <c r="M12" s="26">
        <v>2196.39</v>
      </c>
      <c r="N12" s="26">
        <v>775.27</v>
      </c>
      <c r="O12" s="26">
        <v>3057.36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50814.009999999995</v>
      </c>
      <c r="AI12" s="26">
        <v>50209.69</v>
      </c>
      <c r="AJ12" s="69">
        <f>+AI12-AH12</f>
        <v>-604.31999999999243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44</v>
      </c>
      <c r="C15" s="23">
        <v>296</v>
      </c>
      <c r="D15" s="23"/>
      <c r="E15" s="23">
        <v>104.5</v>
      </c>
      <c r="F15" s="23">
        <v>44</v>
      </c>
      <c r="G15" s="23"/>
      <c r="H15" s="23">
        <v>173.2</v>
      </c>
      <c r="I15" s="23">
        <v>128.5</v>
      </c>
      <c r="J15" s="23">
        <v>180.5</v>
      </c>
      <c r="K15" s="23">
        <v>270.5</v>
      </c>
      <c r="L15" s="23">
        <v>129</v>
      </c>
      <c r="M15" s="23">
        <v>11.5</v>
      </c>
      <c r="N15" s="23">
        <v>76</v>
      </c>
      <c r="O15" s="23">
        <v>183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1640.7</v>
      </c>
    </row>
    <row r="16" spans="1:36" s="32" customFormat="1" x14ac:dyDescent="0.25">
      <c r="A16" s="30" t="s">
        <v>20</v>
      </c>
      <c r="B16" s="31">
        <v>40</v>
      </c>
      <c r="C16" s="31">
        <v>280</v>
      </c>
      <c r="D16" s="31">
        <v>21</v>
      </c>
      <c r="E16" s="31">
        <v>268</v>
      </c>
      <c r="F16" s="31">
        <v>145</v>
      </c>
      <c r="G16" s="31">
        <v>97</v>
      </c>
      <c r="H16" s="31">
        <v>67</v>
      </c>
      <c r="I16" s="31">
        <v>165</v>
      </c>
      <c r="J16" s="31">
        <v>365</v>
      </c>
      <c r="K16" s="31">
        <v>204</v>
      </c>
      <c r="L16" s="31">
        <v>78</v>
      </c>
      <c r="M16" s="31"/>
      <c r="N16" s="31">
        <v>42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1772</v>
      </c>
      <c r="AJ16" s="70"/>
    </row>
    <row r="17" spans="1:36" s="47" customFormat="1" x14ac:dyDescent="0.25">
      <c r="A17" s="46" t="s">
        <v>27</v>
      </c>
      <c r="B17" s="22">
        <f>B16*$B$8</f>
        <v>214.4</v>
      </c>
      <c r="C17" s="22">
        <f>C16*$B$8</f>
        <v>1500.8000000000002</v>
      </c>
      <c r="D17" s="22">
        <f t="shared" ref="D17:L17" si="2">D16*$B$8</f>
        <v>112.56</v>
      </c>
      <c r="E17" s="22">
        <f t="shared" si="2"/>
        <v>1436.48</v>
      </c>
      <c r="F17" s="22">
        <f t="shared" si="2"/>
        <v>777.2</v>
      </c>
      <c r="G17" s="22">
        <f t="shared" si="2"/>
        <v>519.92000000000007</v>
      </c>
      <c r="H17" s="22">
        <f t="shared" si="2"/>
        <v>359.12</v>
      </c>
      <c r="I17" s="22">
        <f t="shared" si="2"/>
        <v>884.40000000000009</v>
      </c>
      <c r="J17" s="22">
        <f t="shared" si="2"/>
        <v>1956.4</v>
      </c>
      <c r="K17" s="22">
        <f t="shared" si="2"/>
        <v>1093.44</v>
      </c>
      <c r="L17" s="22">
        <f t="shared" si="2"/>
        <v>418.08000000000004</v>
      </c>
      <c r="M17" s="22">
        <f t="shared" ref="M17:R17" si="3">M16*$B$8</f>
        <v>0</v>
      </c>
      <c r="N17" s="22">
        <f t="shared" si="3"/>
        <v>225.12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9497.9200000000019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>
        <v>288</v>
      </c>
      <c r="H18" s="33">
        <v>238</v>
      </c>
      <c r="I18" s="33">
        <v>238</v>
      </c>
      <c r="J18" s="33">
        <v>219</v>
      </c>
      <c r="K18" s="33">
        <v>333</v>
      </c>
      <c r="L18" s="33">
        <v>164</v>
      </c>
      <c r="M18" s="33"/>
      <c r="N18" s="33">
        <v>15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1495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1560.96</v>
      </c>
      <c r="H19" s="22">
        <f t="shared" si="5"/>
        <v>1289.96</v>
      </c>
      <c r="I19" s="22">
        <f t="shared" si="5"/>
        <v>1289.96</v>
      </c>
      <c r="J19" s="22">
        <f t="shared" si="5"/>
        <v>1186.98</v>
      </c>
      <c r="K19" s="22">
        <f t="shared" si="5"/>
        <v>1804.86</v>
      </c>
      <c r="L19" s="22">
        <f t="shared" si="5"/>
        <v>888.88</v>
      </c>
      <c r="M19" s="22">
        <f t="shared" ref="M19:R19" si="6">M18*$B$9</f>
        <v>0</v>
      </c>
      <c r="N19" s="22">
        <f t="shared" si="6"/>
        <v>81.3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8102.9000000000005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L22" si="11">+C16+C18+C20</f>
        <v>280</v>
      </c>
      <c r="D22" s="20">
        <f t="shared" si="11"/>
        <v>21</v>
      </c>
      <c r="E22" s="20">
        <f t="shared" si="11"/>
        <v>268</v>
      </c>
      <c r="F22" s="20">
        <f t="shared" si="11"/>
        <v>145</v>
      </c>
      <c r="G22" s="20">
        <f t="shared" si="11"/>
        <v>385</v>
      </c>
      <c r="H22" s="20">
        <f t="shared" si="11"/>
        <v>305</v>
      </c>
      <c r="I22" s="20">
        <f t="shared" si="11"/>
        <v>403</v>
      </c>
      <c r="J22" s="20">
        <f t="shared" si="11"/>
        <v>584</v>
      </c>
      <c r="K22" s="20">
        <f t="shared" si="11"/>
        <v>537</v>
      </c>
      <c r="L22" s="20">
        <f t="shared" si="11"/>
        <v>242</v>
      </c>
      <c r="M22" s="20">
        <f t="shared" ref="M22:S22" si="12">+M16+M18+M20</f>
        <v>0</v>
      </c>
      <c r="N22" s="20">
        <f t="shared" si="12"/>
        <v>57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3267</v>
      </c>
    </row>
    <row r="23" spans="1:36" s="47" customFormat="1" x14ac:dyDescent="0.25">
      <c r="A23" s="48" t="s">
        <v>26</v>
      </c>
      <c r="B23" s="19">
        <f>+B17+B19+B21</f>
        <v>214.4</v>
      </c>
      <c r="C23" s="19">
        <f t="shared" ref="C23:L23" si="14">+C17+C19+C21</f>
        <v>1500.8000000000002</v>
      </c>
      <c r="D23" s="19">
        <f t="shared" si="14"/>
        <v>112.56</v>
      </c>
      <c r="E23" s="19">
        <f t="shared" si="14"/>
        <v>1436.48</v>
      </c>
      <c r="F23" s="19">
        <f t="shared" si="14"/>
        <v>777.2</v>
      </c>
      <c r="G23" s="19">
        <f t="shared" si="14"/>
        <v>2080.88</v>
      </c>
      <c r="H23" s="19">
        <f t="shared" si="14"/>
        <v>1649.08</v>
      </c>
      <c r="I23" s="19">
        <f t="shared" si="14"/>
        <v>2174.36</v>
      </c>
      <c r="J23" s="19">
        <f t="shared" si="14"/>
        <v>3143.38</v>
      </c>
      <c r="K23" s="19">
        <f t="shared" si="14"/>
        <v>2898.3</v>
      </c>
      <c r="L23" s="19">
        <f t="shared" si="14"/>
        <v>1306.96</v>
      </c>
      <c r="M23" s="19">
        <f t="shared" ref="M23:S23" si="15">+M17+M19+M21</f>
        <v>0</v>
      </c>
      <c r="N23" s="19">
        <f t="shared" si="15"/>
        <v>306.42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17600.819999999996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10</v>
      </c>
      <c r="G24" s="34"/>
      <c r="H24" s="34">
        <v>20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56</v>
      </c>
      <c r="G25" s="22">
        <f t="shared" si="18"/>
        <v>0</v>
      </c>
      <c r="H25" s="22">
        <f t="shared" si="18"/>
        <v>112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168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10</v>
      </c>
      <c r="G30" s="21">
        <f t="shared" si="23"/>
        <v>0</v>
      </c>
      <c r="H30" s="21">
        <f t="shared" si="23"/>
        <v>20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56</v>
      </c>
      <c r="G31" s="19">
        <f t="shared" si="26"/>
        <v>0</v>
      </c>
      <c r="H31" s="19">
        <f t="shared" si="26"/>
        <v>112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168</v>
      </c>
    </row>
    <row r="32" spans="1:36" x14ac:dyDescent="0.25">
      <c r="A32" s="13" t="s">
        <v>34</v>
      </c>
      <c r="B32" s="36"/>
      <c r="C32" s="36"/>
      <c r="D32" s="36"/>
      <c r="E32" s="36">
        <v>72.13</v>
      </c>
      <c r="F32" s="36"/>
      <c r="G32" s="36"/>
      <c r="H32" s="36"/>
      <c r="I32" s="36">
        <v>76.92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149.05000000000001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386.61680000000001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412.29120000000006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798.90800000000013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>
        <v>88.26</v>
      </c>
      <c r="I34" s="38"/>
      <c r="J34" s="38"/>
      <c r="K34" s="38"/>
      <c r="L34" s="38">
        <v>73.283000000000001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161.54300000000001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478.36920000000003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397.19386000000003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875.56306000000006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72.13</v>
      </c>
      <c r="F38" s="20">
        <f t="shared" si="39"/>
        <v>0</v>
      </c>
      <c r="G38" s="20">
        <f t="shared" si="39"/>
        <v>0</v>
      </c>
      <c r="H38" s="20">
        <f t="shared" si="39"/>
        <v>88.26</v>
      </c>
      <c r="I38" s="20">
        <f t="shared" si="39"/>
        <v>76.92</v>
      </c>
      <c r="J38" s="20">
        <f t="shared" si="39"/>
        <v>0</v>
      </c>
      <c r="K38" s="20">
        <f t="shared" si="39"/>
        <v>0</v>
      </c>
      <c r="L38" s="20">
        <f t="shared" si="39"/>
        <v>73.283000000000001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310.59300000000002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386.61680000000001</v>
      </c>
      <c r="F39" s="19">
        <f t="shared" si="42"/>
        <v>0</v>
      </c>
      <c r="G39" s="19">
        <f t="shared" si="42"/>
        <v>0</v>
      </c>
      <c r="H39" s="19">
        <f t="shared" si="42"/>
        <v>478.36920000000003</v>
      </c>
      <c r="I39" s="19">
        <f t="shared" si="42"/>
        <v>412.29120000000006</v>
      </c>
      <c r="J39" s="19">
        <f t="shared" si="42"/>
        <v>0</v>
      </c>
      <c r="K39" s="19">
        <f t="shared" si="42"/>
        <v>0</v>
      </c>
      <c r="L39" s="19">
        <f t="shared" si="42"/>
        <v>397.19386000000003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1674.4710600000003</v>
      </c>
    </row>
    <row r="40" spans="1:34" x14ac:dyDescent="0.25">
      <c r="A40" s="13" t="s">
        <v>43</v>
      </c>
      <c r="B40" s="36"/>
      <c r="C40" s="36">
        <v>15</v>
      </c>
      <c r="D40" s="36"/>
      <c r="E40" s="36"/>
      <c r="F40" s="36"/>
      <c r="G40" s="38"/>
      <c r="H40" s="36">
        <v>58.09</v>
      </c>
      <c r="I40" s="36"/>
      <c r="J40" s="36"/>
      <c r="K40" s="36">
        <v>99.65</v>
      </c>
      <c r="L40" s="36">
        <v>18.32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191.06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80.400000000000006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311.36240000000004</v>
      </c>
      <c r="I41" s="22">
        <f t="shared" si="45"/>
        <v>0</v>
      </c>
      <c r="J41" s="22">
        <f t="shared" si="45"/>
        <v>0</v>
      </c>
      <c r="K41" s="22">
        <f t="shared" si="45"/>
        <v>534.12400000000002</v>
      </c>
      <c r="L41" s="22">
        <f t="shared" si="45"/>
        <v>98.195200000000014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1024.0816000000002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17.39</v>
      </c>
      <c r="H42" s="38">
        <v>17.27</v>
      </c>
      <c r="I42" s="38"/>
      <c r="J42" s="38">
        <v>11.33</v>
      </c>
      <c r="K42" s="38">
        <v>10.210000000000001</v>
      </c>
      <c r="L42" s="38">
        <v>65.39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121.59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94.253799999999998</v>
      </c>
      <c r="H43" s="22">
        <f t="shared" si="48"/>
        <v>93.603399999999993</v>
      </c>
      <c r="I43" s="22">
        <f t="shared" si="48"/>
        <v>0</v>
      </c>
      <c r="J43" s="22">
        <f t="shared" si="48"/>
        <v>61.4086</v>
      </c>
      <c r="K43" s="22">
        <f t="shared" si="48"/>
        <v>55.338200000000001</v>
      </c>
      <c r="L43" s="22">
        <f t="shared" si="48"/>
        <v>354.41379999999998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659.01779999999997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15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17.39</v>
      </c>
      <c r="H46" s="20">
        <f t="shared" si="54"/>
        <v>75.36</v>
      </c>
      <c r="I46" s="20">
        <f t="shared" si="54"/>
        <v>0</v>
      </c>
      <c r="J46" s="20">
        <f t="shared" si="54"/>
        <v>11.33</v>
      </c>
      <c r="K46" s="20">
        <f t="shared" si="54"/>
        <v>109.86000000000001</v>
      </c>
      <c r="L46" s="20">
        <f t="shared" si="54"/>
        <v>83.710000000000008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312.64999999999998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80.400000000000006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94.253799999999998</v>
      </c>
      <c r="H47" s="19">
        <f t="shared" si="57"/>
        <v>404.96580000000006</v>
      </c>
      <c r="I47" s="19">
        <f t="shared" si="57"/>
        <v>0</v>
      </c>
      <c r="J47" s="19">
        <f t="shared" si="57"/>
        <v>61.4086</v>
      </c>
      <c r="K47" s="19">
        <f t="shared" si="57"/>
        <v>589.46220000000005</v>
      </c>
      <c r="L47" s="19">
        <f t="shared" si="57"/>
        <v>452.60899999999998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1683.0994000000001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1028.73</v>
      </c>
      <c r="C49" s="44">
        <v>1435.76</v>
      </c>
      <c r="D49" s="44">
        <v>416.86</v>
      </c>
      <c r="E49" s="44">
        <v>2386.4499999999998</v>
      </c>
      <c r="F49" s="44">
        <v>1373.81</v>
      </c>
      <c r="G49" s="44">
        <v>2588.5300000000002</v>
      </c>
      <c r="H49" s="44">
        <v>1654.06</v>
      </c>
      <c r="I49" s="44">
        <v>2484.34</v>
      </c>
      <c r="J49" s="44">
        <v>2284.36</v>
      </c>
      <c r="K49" s="44">
        <v>1591.27</v>
      </c>
      <c r="L49" s="44">
        <v>1609.55</v>
      </c>
      <c r="M49" s="45">
        <v>1827.35</v>
      </c>
      <c r="N49" s="45">
        <v>336.42</v>
      </c>
      <c r="O49" s="45">
        <v>2830.74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23848.229999999996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102.34</v>
      </c>
      <c r="C53" s="44">
        <v>50.87</v>
      </c>
      <c r="D53" s="44">
        <v>42.13</v>
      </c>
      <c r="E53" s="44">
        <v>310.67</v>
      </c>
      <c r="F53" s="44"/>
      <c r="G53" s="44">
        <v>965.49</v>
      </c>
      <c r="H53" s="44">
        <v>216.51</v>
      </c>
      <c r="I53" s="44">
        <v>301.16000000000003</v>
      </c>
      <c r="J53" s="44">
        <v>685.3</v>
      </c>
      <c r="K53" s="44"/>
      <c r="L53" s="44"/>
      <c r="M53" s="45"/>
      <c r="N53" s="45">
        <v>52.7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2727.17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29.1</v>
      </c>
      <c r="G54" s="44">
        <v>10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39.1</v>
      </c>
    </row>
    <row r="55" spans="1:34" x14ac:dyDescent="0.25">
      <c r="A55" s="17" t="s">
        <v>52</v>
      </c>
      <c r="B55" s="44"/>
      <c r="C55" s="44">
        <v>51.61</v>
      </c>
      <c r="D55" s="44">
        <v>45.76</v>
      </c>
      <c r="E55" s="44">
        <v>17.8</v>
      </c>
      <c r="F55" s="44">
        <v>107.71</v>
      </c>
      <c r="G55" s="44">
        <v>120.9</v>
      </c>
      <c r="H55" s="44">
        <v>64.760000000000005</v>
      </c>
      <c r="I55" s="44">
        <v>428.2</v>
      </c>
      <c r="J55" s="44"/>
      <c r="K55" s="44">
        <v>208.58</v>
      </c>
      <c r="L55" s="44">
        <v>65.16</v>
      </c>
      <c r="M55" s="45">
        <v>357.51</v>
      </c>
      <c r="N55" s="45">
        <v>6.5</v>
      </c>
      <c r="O55" s="45">
        <v>44.41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1518.9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1389.47</v>
      </c>
      <c r="C64" s="53">
        <f t="shared" ref="C64:AG64" si="61">+C15+C23+C31+C39+C47+C48+C49+C50+C51+C52+C53+C54+C55+C56+C57+C58+C59+C60+C61+C62+C63</f>
        <v>3415.44</v>
      </c>
      <c r="D64" s="53">
        <f t="shared" si="61"/>
        <v>617.31000000000006</v>
      </c>
      <c r="E64" s="53">
        <f t="shared" si="61"/>
        <v>4642.5168000000003</v>
      </c>
      <c r="F64" s="53">
        <f t="shared" si="61"/>
        <v>2387.8200000000002</v>
      </c>
      <c r="G64" s="53">
        <f t="shared" si="61"/>
        <v>5860.0537999999997</v>
      </c>
      <c r="H64" s="53">
        <f t="shared" si="61"/>
        <v>4752.9449999999997</v>
      </c>
      <c r="I64" s="53">
        <f t="shared" si="61"/>
        <v>5928.8512000000001</v>
      </c>
      <c r="J64" s="53">
        <f t="shared" si="61"/>
        <v>6354.9486000000006</v>
      </c>
      <c r="K64" s="53">
        <f t="shared" si="61"/>
        <v>5558.1121999999996</v>
      </c>
      <c r="L64" s="53">
        <f t="shared" si="61"/>
        <v>3960.4728599999999</v>
      </c>
      <c r="M64" s="53">
        <f t="shared" si="61"/>
        <v>2196.3599999999997</v>
      </c>
      <c r="N64" s="53">
        <f t="shared" si="61"/>
        <v>778.04000000000008</v>
      </c>
      <c r="O64" s="53">
        <f t="shared" si="61"/>
        <v>3058.1499999999996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50900.490460000008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1388.88</v>
      </c>
      <c r="C67" s="57">
        <f t="shared" ref="C67:L67" si="63">C12</f>
        <v>3415.03</v>
      </c>
      <c r="D67" s="57">
        <f t="shared" si="63"/>
        <v>601.74</v>
      </c>
      <c r="E67" s="57">
        <f t="shared" si="63"/>
        <v>4641.3999999999996</v>
      </c>
      <c r="F67" s="57">
        <f t="shared" si="63"/>
        <v>2384.59</v>
      </c>
      <c r="G67" s="57">
        <f t="shared" si="63"/>
        <v>5810.93</v>
      </c>
      <c r="H67" s="57">
        <f t="shared" si="63"/>
        <v>4750.46</v>
      </c>
      <c r="I67" s="57">
        <f t="shared" si="63"/>
        <v>5924.44</v>
      </c>
      <c r="J67" s="57">
        <f t="shared" si="63"/>
        <v>6354.17</v>
      </c>
      <c r="K67" s="57">
        <f t="shared" si="63"/>
        <v>5555.63</v>
      </c>
      <c r="L67" s="57">
        <f t="shared" si="63"/>
        <v>3957.72</v>
      </c>
      <c r="M67" s="57">
        <f t="shared" ref="M67:AG67" si="64">M12</f>
        <v>2196.39</v>
      </c>
      <c r="N67" s="57">
        <f t="shared" si="64"/>
        <v>775.27</v>
      </c>
      <c r="O67" s="57">
        <f t="shared" si="64"/>
        <v>3057.36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50814.009999999995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1388.88</v>
      </c>
      <c r="C69" s="59">
        <f t="shared" ref="C69:L69" si="67">+C67+C68</f>
        <v>3415.03</v>
      </c>
      <c r="D69" s="59">
        <f t="shared" si="67"/>
        <v>601.74</v>
      </c>
      <c r="E69" s="59">
        <f t="shared" si="67"/>
        <v>4641.3999999999996</v>
      </c>
      <c r="F69" s="59">
        <f t="shared" si="67"/>
        <v>2384.59</v>
      </c>
      <c r="G69" s="59">
        <f t="shared" si="67"/>
        <v>5810.93</v>
      </c>
      <c r="H69" s="59">
        <f t="shared" si="67"/>
        <v>4750.46</v>
      </c>
      <c r="I69" s="59">
        <f t="shared" si="67"/>
        <v>5924.44</v>
      </c>
      <c r="J69" s="59">
        <f t="shared" si="67"/>
        <v>6354.17</v>
      </c>
      <c r="K69" s="59">
        <f t="shared" si="67"/>
        <v>5555.63</v>
      </c>
      <c r="L69" s="59">
        <f t="shared" si="67"/>
        <v>3957.72</v>
      </c>
      <c r="M69" s="59">
        <f t="shared" ref="M69:AG69" si="68">+M67+M68</f>
        <v>2196.39</v>
      </c>
      <c r="N69" s="59">
        <f t="shared" si="68"/>
        <v>775.27</v>
      </c>
      <c r="O69" s="59">
        <f t="shared" si="68"/>
        <v>3057.36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50814.009999999995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0.58999999999991815</v>
      </c>
      <c r="C70" s="57">
        <f t="shared" si="69"/>
        <v>0.40999999999985448</v>
      </c>
      <c r="D70" s="57">
        <f t="shared" si="69"/>
        <v>15.57000000000005</v>
      </c>
      <c r="E70" s="57">
        <f t="shared" si="69"/>
        <v>1.1168000000006941</v>
      </c>
      <c r="F70" s="57">
        <f t="shared" si="69"/>
        <v>3.2300000000000182</v>
      </c>
      <c r="G70" s="57">
        <f t="shared" si="69"/>
        <v>49.123799999999392</v>
      </c>
      <c r="H70" s="57">
        <f t="shared" si="69"/>
        <v>2.4849999999996726</v>
      </c>
      <c r="I70" s="57">
        <f t="shared" si="69"/>
        <v>4.4112000000004628</v>
      </c>
      <c r="J70" s="57">
        <f t="shared" si="69"/>
        <v>0.77860000000055152</v>
      </c>
      <c r="K70" s="57">
        <f t="shared" si="69"/>
        <v>2.4821999999994659</v>
      </c>
      <c r="L70" s="57">
        <f t="shared" si="69"/>
        <v>2.7528600000000552</v>
      </c>
      <c r="M70" s="57">
        <f t="shared" ref="M70:AG70" si="70">+M64-M69</f>
        <v>-3.0000000000200089E-2</v>
      </c>
      <c r="N70" s="57">
        <f t="shared" si="70"/>
        <v>2.7700000000000955</v>
      </c>
      <c r="O70" s="57">
        <f t="shared" si="70"/>
        <v>0.78999999999950887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86.480459999999539</v>
      </c>
    </row>
    <row r="71" spans="1:34" ht="101.25" customHeight="1" x14ac:dyDescent="0.25">
      <c r="A71" s="77" t="s">
        <v>96</v>
      </c>
      <c r="B71" s="14"/>
      <c r="C71" s="14"/>
      <c r="D71" s="14" t="s">
        <v>134</v>
      </c>
      <c r="E71" s="14"/>
      <c r="F71" s="14"/>
      <c r="G71" s="14" t="s">
        <v>135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136</v>
      </c>
      <c r="AH72" s="47"/>
    </row>
    <row r="73" spans="1:34" x14ac:dyDescent="0.25">
      <c r="G73" s="12" t="s">
        <v>137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63" sqref="AI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5.36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2149.38</v>
      </c>
      <c r="C12" s="26">
        <v>2963.16</v>
      </c>
      <c r="D12" s="26">
        <v>3203.43</v>
      </c>
      <c r="E12" s="26">
        <v>1536.62</v>
      </c>
      <c r="F12" s="26">
        <v>1031.52</v>
      </c>
      <c r="G12" s="26">
        <v>2768.87</v>
      </c>
      <c r="H12" s="26">
        <v>3138.61</v>
      </c>
      <c r="I12" s="26">
        <v>2924.76</v>
      </c>
      <c r="J12" s="26">
        <v>3565.91</v>
      </c>
      <c r="K12" s="26">
        <v>2118.12</v>
      </c>
      <c r="L12" s="26">
        <v>2894.76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28295.14</v>
      </c>
      <c r="AI12" s="26">
        <v>28021.57</v>
      </c>
      <c r="AJ12" s="69">
        <f>+AI12-AH12</f>
        <v>-273.56999999999971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155</v>
      </c>
      <c r="C15" s="23">
        <v>49.5</v>
      </c>
      <c r="D15" s="23">
        <v>228</v>
      </c>
      <c r="E15" s="23">
        <v>0</v>
      </c>
      <c r="F15" s="23">
        <v>9</v>
      </c>
      <c r="G15" s="23">
        <v>0</v>
      </c>
      <c r="H15" s="23">
        <v>193</v>
      </c>
      <c r="I15" s="23">
        <v>47.5</v>
      </c>
      <c r="J15" s="23">
        <v>202</v>
      </c>
      <c r="K15" s="23">
        <v>83.5</v>
      </c>
      <c r="L15" s="23">
        <v>173.5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1141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138</v>
      </c>
      <c r="H16" s="31">
        <v>119</v>
      </c>
      <c r="I16" s="31">
        <v>171</v>
      </c>
      <c r="J16" s="31">
        <v>175</v>
      </c>
      <c r="K16" s="31">
        <v>130</v>
      </c>
      <c r="L16" s="31">
        <v>126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747.96</v>
      </c>
      <c r="H17" s="22">
        <f t="shared" si="2"/>
        <v>644.98</v>
      </c>
      <c r="I17" s="22">
        <f t="shared" si="2"/>
        <v>926.81999999999994</v>
      </c>
      <c r="J17" s="22">
        <f t="shared" si="2"/>
        <v>948.5</v>
      </c>
      <c r="K17" s="22">
        <f t="shared" si="2"/>
        <v>704.6</v>
      </c>
      <c r="L17" s="22">
        <f t="shared" si="2"/>
        <v>682.92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4655.78</v>
      </c>
    </row>
    <row r="18" spans="1:36" s="32" customFormat="1" x14ac:dyDescent="0.25">
      <c r="A18" s="30" t="s">
        <v>23</v>
      </c>
      <c r="B18" s="33">
        <v>66</v>
      </c>
      <c r="C18" s="33">
        <v>200</v>
      </c>
      <c r="D18" s="33">
        <v>73</v>
      </c>
      <c r="E18" s="33">
        <v>100</v>
      </c>
      <c r="F18" s="33">
        <v>77</v>
      </c>
      <c r="G18" s="33">
        <v>121</v>
      </c>
      <c r="H18" s="33">
        <v>56</v>
      </c>
      <c r="I18" s="33">
        <v>124</v>
      </c>
      <c r="J18" s="33">
        <v>46</v>
      </c>
      <c r="K18" s="33">
        <v>31</v>
      </c>
      <c r="L18" s="33">
        <v>90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984</v>
      </c>
      <c r="AJ18" s="70"/>
    </row>
    <row r="19" spans="1:36" s="47" customFormat="1" x14ac:dyDescent="0.25">
      <c r="A19" s="46" t="s">
        <v>27</v>
      </c>
      <c r="B19" s="22">
        <f>B18*$B$9</f>
        <v>353.76000000000005</v>
      </c>
      <c r="C19" s="22">
        <f t="shared" ref="C19:AG19" si="3">C18*$B$9</f>
        <v>1072</v>
      </c>
      <c r="D19" s="22">
        <f t="shared" si="3"/>
        <v>391.28000000000003</v>
      </c>
      <c r="E19" s="22">
        <f t="shared" si="3"/>
        <v>536</v>
      </c>
      <c r="F19" s="22">
        <f t="shared" si="3"/>
        <v>412.72</v>
      </c>
      <c r="G19" s="22">
        <f t="shared" si="3"/>
        <v>648.56000000000006</v>
      </c>
      <c r="H19" s="22">
        <f t="shared" si="3"/>
        <v>300.16000000000003</v>
      </c>
      <c r="I19" s="22">
        <f t="shared" si="3"/>
        <v>664.64</v>
      </c>
      <c r="J19" s="22">
        <f t="shared" si="3"/>
        <v>246.56</v>
      </c>
      <c r="K19" s="22">
        <f t="shared" si="3"/>
        <v>166.16</v>
      </c>
      <c r="L19" s="22">
        <f t="shared" si="3"/>
        <v>482.40000000000003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5274.24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200</v>
      </c>
      <c r="D22" s="20">
        <f t="shared" si="5"/>
        <v>73</v>
      </c>
      <c r="E22" s="20">
        <f t="shared" si="5"/>
        <v>100</v>
      </c>
      <c r="F22" s="20">
        <f t="shared" si="5"/>
        <v>77</v>
      </c>
      <c r="G22" s="20">
        <f t="shared" si="5"/>
        <v>259</v>
      </c>
      <c r="H22" s="20">
        <f t="shared" si="5"/>
        <v>175</v>
      </c>
      <c r="I22" s="20">
        <f t="shared" si="5"/>
        <v>295</v>
      </c>
      <c r="J22" s="20">
        <f t="shared" si="5"/>
        <v>221</v>
      </c>
      <c r="K22" s="20">
        <f t="shared" si="5"/>
        <v>161</v>
      </c>
      <c r="L22" s="20">
        <f t="shared" si="5"/>
        <v>216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1843</v>
      </c>
    </row>
    <row r="23" spans="1:36" s="47" customFormat="1" x14ac:dyDescent="0.25">
      <c r="A23" s="48" t="s">
        <v>26</v>
      </c>
      <c r="B23" s="19">
        <f>+B17+B19+B21</f>
        <v>353.76000000000005</v>
      </c>
      <c r="C23" s="19">
        <f t="shared" si="5"/>
        <v>1072</v>
      </c>
      <c r="D23" s="19">
        <f t="shared" si="5"/>
        <v>391.28000000000003</v>
      </c>
      <c r="E23" s="19">
        <f t="shared" si="5"/>
        <v>536</v>
      </c>
      <c r="F23" s="19">
        <f t="shared" si="5"/>
        <v>412.72</v>
      </c>
      <c r="G23" s="19">
        <f t="shared" si="5"/>
        <v>1396.52</v>
      </c>
      <c r="H23" s="19">
        <f t="shared" si="5"/>
        <v>945.1400000000001</v>
      </c>
      <c r="I23" s="19">
        <f t="shared" si="5"/>
        <v>1591.46</v>
      </c>
      <c r="J23" s="19">
        <f t="shared" si="5"/>
        <v>1195.06</v>
      </c>
      <c r="K23" s="19">
        <f t="shared" si="5"/>
        <v>870.76</v>
      </c>
      <c r="L23" s="19">
        <f t="shared" si="5"/>
        <v>1165.32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9930.02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0</v>
      </c>
      <c r="H40" s="36"/>
      <c r="I40" s="36"/>
      <c r="J40" s="36">
        <v>6.44</v>
      </c>
      <c r="K40" s="36">
        <v>6.09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12.530000000000001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34.904800000000002</v>
      </c>
      <c r="K41" s="22">
        <f t="shared" si="16"/>
        <v>33.007799999999996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67.912599999999998</v>
      </c>
    </row>
    <row r="42" spans="1:34" x14ac:dyDescent="0.25">
      <c r="A42" s="13" t="s">
        <v>45</v>
      </c>
      <c r="B42" s="38">
        <v>9.16</v>
      </c>
      <c r="C42" s="38"/>
      <c r="D42" s="38"/>
      <c r="E42" s="38"/>
      <c r="F42" s="38"/>
      <c r="G42" s="38">
        <v>13.98</v>
      </c>
      <c r="H42" s="38"/>
      <c r="I42" s="38"/>
      <c r="J42" s="38">
        <v>32.5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55.64</v>
      </c>
    </row>
    <row r="43" spans="1:34" s="47" customFormat="1" x14ac:dyDescent="0.25">
      <c r="A43" s="46" t="s">
        <v>44</v>
      </c>
      <c r="B43" s="22">
        <f>B42*$B$9</f>
        <v>49.097600000000007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74.9328</v>
      </c>
      <c r="H43" s="22">
        <f t="shared" si="17"/>
        <v>0</v>
      </c>
      <c r="I43" s="22">
        <f t="shared" si="17"/>
        <v>0</v>
      </c>
      <c r="J43" s="22">
        <f t="shared" si="17"/>
        <v>174.20000000000002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298.23040000000003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9.16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13.98</v>
      </c>
      <c r="H46" s="20">
        <f t="shared" si="19"/>
        <v>0</v>
      </c>
      <c r="I46" s="20">
        <f t="shared" si="19"/>
        <v>0</v>
      </c>
      <c r="J46" s="20">
        <f t="shared" si="19"/>
        <v>38.94</v>
      </c>
      <c r="K46" s="20">
        <f t="shared" si="19"/>
        <v>6.09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68.17</v>
      </c>
    </row>
    <row r="47" spans="1:34" s="47" customFormat="1" x14ac:dyDescent="0.25">
      <c r="A47" s="48" t="s">
        <v>48</v>
      </c>
      <c r="B47" s="19">
        <f>+B41+B43+B45</f>
        <v>49.097600000000007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74.9328</v>
      </c>
      <c r="H47" s="19">
        <f t="shared" si="19"/>
        <v>0</v>
      </c>
      <c r="I47" s="19">
        <f t="shared" si="19"/>
        <v>0</v>
      </c>
      <c r="J47" s="19">
        <f t="shared" si="19"/>
        <v>209.10480000000001</v>
      </c>
      <c r="K47" s="19">
        <f t="shared" si="19"/>
        <v>33.007799999999996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366.14300000000003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1314.12</v>
      </c>
      <c r="C49" s="44">
        <v>1164.81</v>
      </c>
      <c r="D49" s="44">
        <v>966.75</v>
      </c>
      <c r="E49" s="44">
        <v>1027.92</v>
      </c>
      <c r="F49" s="44">
        <v>300.11</v>
      </c>
      <c r="G49" s="44">
        <v>107.5</v>
      </c>
      <c r="H49" s="44">
        <v>34.4</v>
      </c>
      <c r="I49" s="44">
        <v>1063.8</v>
      </c>
      <c r="J49" s="44"/>
      <c r="K49" s="44">
        <v>1132.07</v>
      </c>
      <c r="L49" s="44">
        <v>1238.4100000000001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8349.89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>
        <v>1035.6400000000001</v>
      </c>
      <c r="H52" s="44">
        <v>1557.83</v>
      </c>
      <c r="I52" s="44"/>
      <c r="J52" s="44">
        <v>1406.89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4000.3600000000006</v>
      </c>
    </row>
    <row r="53" spans="1:34" x14ac:dyDescent="0.25">
      <c r="A53" s="17" t="s">
        <v>18</v>
      </c>
      <c r="B53" s="44">
        <v>276.76</v>
      </c>
      <c r="C53" s="44">
        <v>575.95000000000005</v>
      </c>
      <c r="D53" s="44">
        <v>186.41</v>
      </c>
      <c r="E53" s="44"/>
      <c r="F53" s="44">
        <v>236.97</v>
      </c>
      <c r="G53" s="44">
        <v>211.18</v>
      </c>
      <c r="H53" s="44">
        <v>354.21</v>
      </c>
      <c r="I53" s="44">
        <v>230.7</v>
      </c>
      <c r="J53" s="44">
        <v>301.67</v>
      </c>
      <c r="K53" s="44"/>
      <c r="L53" s="44">
        <v>316.43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2690.28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2.0299999999999998</v>
      </c>
      <c r="C55" s="44">
        <v>114.32</v>
      </c>
      <c r="D55" s="44">
        <v>0</v>
      </c>
      <c r="E55" s="44">
        <v>0</v>
      </c>
      <c r="F55" s="44">
        <v>74.38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190.73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>
        <v>38.44</v>
      </c>
      <c r="H58" s="44">
        <v>55.56</v>
      </c>
      <c r="I58" s="44"/>
      <c r="J58" s="44">
        <v>89.97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183.97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1430.95</v>
      </c>
      <c r="E62" s="44"/>
      <c r="F62" s="44"/>
      <c r="G62" s="44"/>
      <c r="H62" s="44"/>
      <c r="I62" s="44"/>
      <c r="J62" s="44">
        <v>170.12</v>
      </c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1601.0700000000002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2150.7676000000001</v>
      </c>
      <c r="C64" s="53">
        <f t="shared" ref="C64:AG64" si="21">+C15+C23+C31+C39+C47+C48+C49+C50+C51+C52+C53+C54+C55+C56+C57+C58+C59+C60+C61+C62+C63</f>
        <v>2976.5800000000004</v>
      </c>
      <c r="D64" s="53">
        <f t="shared" si="21"/>
        <v>3203.3900000000003</v>
      </c>
      <c r="E64" s="53">
        <f t="shared" si="21"/>
        <v>1563.92</v>
      </c>
      <c r="F64" s="53">
        <f t="shared" si="21"/>
        <v>1033.18</v>
      </c>
      <c r="G64" s="53">
        <f t="shared" si="21"/>
        <v>2864.2128000000002</v>
      </c>
      <c r="H64" s="53">
        <f t="shared" si="21"/>
        <v>3140.14</v>
      </c>
      <c r="I64" s="53">
        <f t="shared" si="21"/>
        <v>2933.46</v>
      </c>
      <c r="J64" s="53">
        <f t="shared" si="21"/>
        <v>3574.8147999999997</v>
      </c>
      <c r="K64" s="53">
        <f t="shared" si="21"/>
        <v>2119.3377999999998</v>
      </c>
      <c r="L64" s="53">
        <f t="shared" si="21"/>
        <v>2893.66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28453.463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2149.38</v>
      </c>
      <c r="C67" s="57">
        <f t="shared" ref="C67:L67" si="23">C12</f>
        <v>2963.16</v>
      </c>
      <c r="D67" s="57">
        <f t="shared" si="23"/>
        <v>3203.43</v>
      </c>
      <c r="E67" s="57">
        <f t="shared" si="23"/>
        <v>1536.62</v>
      </c>
      <c r="F67" s="57">
        <f t="shared" si="23"/>
        <v>1031.52</v>
      </c>
      <c r="G67" s="57">
        <f t="shared" si="23"/>
        <v>2768.87</v>
      </c>
      <c r="H67" s="57">
        <f t="shared" si="23"/>
        <v>3138.61</v>
      </c>
      <c r="I67" s="57">
        <f t="shared" si="23"/>
        <v>2924.76</v>
      </c>
      <c r="J67" s="57">
        <f t="shared" si="23"/>
        <v>3565.91</v>
      </c>
      <c r="K67" s="57">
        <f t="shared" si="23"/>
        <v>2118.12</v>
      </c>
      <c r="L67" s="57">
        <f t="shared" si="23"/>
        <v>2894.76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28295.14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2149.38</v>
      </c>
      <c r="C69" s="59">
        <f t="shared" ref="C69:AG69" si="25">+C67+C68</f>
        <v>2975.16</v>
      </c>
      <c r="D69" s="59">
        <f t="shared" si="25"/>
        <v>3203.43</v>
      </c>
      <c r="E69" s="59">
        <f t="shared" si="25"/>
        <v>1536.62</v>
      </c>
      <c r="F69" s="59">
        <f t="shared" si="25"/>
        <v>1031.52</v>
      </c>
      <c r="G69" s="59">
        <f t="shared" si="25"/>
        <v>2768.87</v>
      </c>
      <c r="H69" s="59">
        <f t="shared" si="25"/>
        <v>3138.61</v>
      </c>
      <c r="I69" s="59">
        <f t="shared" si="25"/>
        <v>2924.76</v>
      </c>
      <c r="J69" s="59">
        <f t="shared" si="25"/>
        <v>3565.91</v>
      </c>
      <c r="K69" s="59">
        <f t="shared" si="25"/>
        <v>2118.12</v>
      </c>
      <c r="L69" s="59">
        <f t="shared" si="25"/>
        <v>2894.76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28307.14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1.3876000000000204</v>
      </c>
      <c r="C70" s="57">
        <f t="shared" si="26"/>
        <v>1.4200000000005275</v>
      </c>
      <c r="D70" s="57">
        <f t="shared" si="26"/>
        <v>-3.9999999999508873E-2</v>
      </c>
      <c r="E70" s="57">
        <f t="shared" si="26"/>
        <v>27.300000000000182</v>
      </c>
      <c r="F70" s="57">
        <f t="shared" si="26"/>
        <v>1.6600000000000819</v>
      </c>
      <c r="G70" s="57">
        <f t="shared" si="26"/>
        <v>95.342800000000352</v>
      </c>
      <c r="H70" s="57">
        <f t="shared" si="26"/>
        <v>1.5299999999997453</v>
      </c>
      <c r="I70" s="57">
        <f t="shared" si="26"/>
        <v>8.6999999999998181</v>
      </c>
      <c r="J70" s="57">
        <f t="shared" si="26"/>
        <v>8.9047999999997955</v>
      </c>
      <c r="K70" s="57">
        <f t="shared" si="26"/>
        <v>1.2177999999998974</v>
      </c>
      <c r="L70" s="57">
        <f t="shared" si="26"/>
        <v>-1.1000000000003638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146.32300000000055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130</v>
      </c>
      <c r="F71" s="14"/>
      <c r="G71" s="14" t="s">
        <v>132</v>
      </c>
      <c r="H71" s="14"/>
      <c r="I71" s="14"/>
      <c r="J71" s="14" t="s">
        <v>133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C51" activePane="bottomRight" state="frozen"/>
      <selection pane="topRight" activeCell="B1" sqref="B1"/>
      <selection pane="bottomLeft" activeCell="A5" sqref="A5"/>
      <selection pane="bottomRight" activeCell="G56" sqref="G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5.36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29.35</v>
      </c>
      <c r="C12" s="26">
        <v>2671.31</v>
      </c>
      <c r="D12" s="26">
        <v>1475.89</v>
      </c>
      <c r="E12" s="26">
        <v>586.77</v>
      </c>
      <c r="F12" s="26">
        <v>1407.15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6170.4699999999993</v>
      </c>
      <c r="AI12" s="26">
        <v>6118.03</v>
      </c>
      <c r="AJ12" s="69">
        <f>+AI12-AH12</f>
        <v>-52.4399999999996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29.5</v>
      </c>
      <c r="C15" s="23"/>
      <c r="D15" s="23">
        <v>64</v>
      </c>
      <c r="E15" s="23"/>
      <c r="F15" s="23">
        <v>74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167.5</v>
      </c>
    </row>
    <row r="16" spans="1:36" s="32" customFormat="1" x14ac:dyDescent="0.25">
      <c r="A16" s="30" t="s">
        <v>20</v>
      </c>
      <c r="B16" s="31"/>
      <c r="C16" s="31">
        <v>110</v>
      </c>
      <c r="D16" s="31"/>
      <c r="E16" s="31">
        <v>40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596.20000000000005</v>
      </c>
      <c r="D17" s="22">
        <f t="shared" ref="D17:AG17" si="2">D16*$B$8</f>
        <v>0</v>
      </c>
      <c r="E17" s="22">
        <f t="shared" si="2"/>
        <v>216.8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813</v>
      </c>
    </row>
    <row r="18" spans="1:36" s="32" customFormat="1" x14ac:dyDescent="0.25">
      <c r="A18" s="30" t="s">
        <v>23</v>
      </c>
      <c r="B18" s="33">
        <v>3</v>
      </c>
      <c r="C18" s="33">
        <v>101</v>
      </c>
      <c r="D18" s="33">
        <v>107</v>
      </c>
      <c r="E18" s="33">
        <v>40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251</v>
      </c>
      <c r="AJ18" s="70"/>
    </row>
    <row r="19" spans="1:36" s="47" customFormat="1" x14ac:dyDescent="0.25">
      <c r="A19" s="46" t="s">
        <v>27</v>
      </c>
      <c r="B19" s="22">
        <f>B18*$B$9</f>
        <v>16.080000000000002</v>
      </c>
      <c r="C19" s="22">
        <f t="shared" ref="C19:AG19" si="3">C18*$B$9</f>
        <v>541.36</v>
      </c>
      <c r="D19" s="22">
        <f t="shared" si="3"/>
        <v>573.52</v>
      </c>
      <c r="E19" s="22">
        <f t="shared" si="3"/>
        <v>214.4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1345.3600000000001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</v>
      </c>
      <c r="C22" s="20">
        <f t="shared" ref="C22:AG23" si="5">+C16+C18+C20</f>
        <v>211</v>
      </c>
      <c r="D22" s="20">
        <f t="shared" si="5"/>
        <v>107</v>
      </c>
      <c r="E22" s="20">
        <f t="shared" si="5"/>
        <v>80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401</v>
      </c>
    </row>
    <row r="23" spans="1:36" s="47" customFormat="1" x14ac:dyDescent="0.25">
      <c r="A23" s="48" t="s">
        <v>26</v>
      </c>
      <c r="B23" s="19">
        <f>+B17+B19+B21</f>
        <v>16.080000000000002</v>
      </c>
      <c r="C23" s="19">
        <f t="shared" si="5"/>
        <v>1137.56</v>
      </c>
      <c r="D23" s="19">
        <f t="shared" si="5"/>
        <v>573.52</v>
      </c>
      <c r="E23" s="19">
        <f t="shared" si="5"/>
        <v>431.20000000000005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2158.3599999999997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>
        <v>1172.21</v>
      </c>
      <c r="D49" s="44">
        <v>713.04</v>
      </c>
      <c r="E49" s="44">
        <v>113.45</v>
      </c>
      <c r="F49" s="44">
        <v>1198.98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3197.6800000000003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420.51</v>
      </c>
      <c r="D53" s="44">
        <v>65.349999999999994</v>
      </c>
      <c r="E53" s="44">
        <v>55.79</v>
      </c>
      <c r="F53" s="44">
        <v>133.26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674.91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62.28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62.28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45.58</v>
      </c>
      <c r="C64" s="53">
        <f t="shared" ref="C64:AG64" si="21">+C15+C23+C31+C39+C47+C48+C49+C50+C51+C52+C53+C54+C55+C56+C57+C58+C59+C60+C61+C62+C63</f>
        <v>2730.2799999999997</v>
      </c>
      <c r="D64" s="53">
        <f t="shared" si="21"/>
        <v>1478.1899999999998</v>
      </c>
      <c r="E64" s="53">
        <f t="shared" si="21"/>
        <v>600.44000000000005</v>
      </c>
      <c r="F64" s="53">
        <f t="shared" si="21"/>
        <v>1406.24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6260.73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29.35</v>
      </c>
      <c r="C67" s="57">
        <f t="shared" ref="C67:L67" si="23">C12</f>
        <v>2671.31</v>
      </c>
      <c r="D67" s="57">
        <f t="shared" si="23"/>
        <v>1475.89</v>
      </c>
      <c r="E67" s="57">
        <f t="shared" si="23"/>
        <v>586.77</v>
      </c>
      <c r="F67" s="57">
        <f t="shared" si="23"/>
        <v>1407.15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6170.4699999999993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29.35</v>
      </c>
      <c r="C69" s="59">
        <f t="shared" ref="C69:AG69" si="25">+C67+C68</f>
        <v>2671.31</v>
      </c>
      <c r="D69" s="59">
        <f t="shared" si="25"/>
        <v>1475.89</v>
      </c>
      <c r="E69" s="59">
        <f t="shared" si="25"/>
        <v>586.77</v>
      </c>
      <c r="F69" s="59">
        <f t="shared" si="25"/>
        <v>1407.15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6170.4699999999993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16.229999999999997</v>
      </c>
      <c r="C70" s="57">
        <f t="shared" si="26"/>
        <v>58.9699999999998</v>
      </c>
      <c r="D70" s="57">
        <f t="shared" si="26"/>
        <v>2.2999999999997272</v>
      </c>
      <c r="E70" s="57">
        <f t="shared" si="26"/>
        <v>13.670000000000073</v>
      </c>
      <c r="F70" s="57">
        <f t="shared" si="26"/>
        <v>-0.91000000000008185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90.259999999999508</v>
      </c>
    </row>
    <row r="71" spans="1:34" ht="95.25" customHeight="1" x14ac:dyDescent="0.25">
      <c r="A71" s="77" t="s">
        <v>96</v>
      </c>
      <c r="B71" s="14" t="s">
        <v>123</v>
      </c>
      <c r="C71" s="14" t="s">
        <v>124</v>
      </c>
      <c r="D71" s="14"/>
      <c r="E71" s="14" t="s">
        <v>126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125</v>
      </c>
      <c r="AH72" s="47"/>
    </row>
    <row r="73" spans="1:34" x14ac:dyDescent="0.25">
      <c r="C73" s="12">
        <v>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E66" sqref="E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5.36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2423.5100000000002</v>
      </c>
      <c r="C12" s="26">
        <v>4160.37</v>
      </c>
      <c r="D12" s="26">
        <v>1235.3</v>
      </c>
      <c r="E12" s="26">
        <v>422.86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8242.0400000000009</v>
      </c>
      <c r="AI12" s="26">
        <v>8194.48</v>
      </c>
      <c r="AJ12" s="69">
        <f>+AI12-AH12</f>
        <v>-47.56000000000131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494</v>
      </c>
      <c r="C15" s="23">
        <v>579</v>
      </c>
      <c r="D15" s="23">
        <v>274.5</v>
      </c>
      <c r="E15" s="23">
        <v>86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1433.5</v>
      </c>
    </row>
    <row r="16" spans="1:36" s="32" customFormat="1" x14ac:dyDescent="0.25">
      <c r="A16" s="30" t="s">
        <v>20</v>
      </c>
      <c r="B16" s="31">
        <v>120</v>
      </c>
      <c r="C16" s="31">
        <v>199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319</v>
      </c>
      <c r="AJ16" s="70"/>
    </row>
    <row r="17" spans="1:36" s="47" customFormat="1" x14ac:dyDescent="0.25">
      <c r="A17" s="46" t="s">
        <v>27</v>
      </c>
      <c r="B17" s="22">
        <f>B16*$B$8</f>
        <v>650.4</v>
      </c>
      <c r="C17" s="22">
        <f>C16*$B$8</f>
        <v>1078.58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1728.98</v>
      </c>
    </row>
    <row r="18" spans="1:36" s="32" customFormat="1" x14ac:dyDescent="0.25">
      <c r="A18" s="30" t="s">
        <v>23</v>
      </c>
      <c r="B18" s="33">
        <v>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120</v>
      </c>
      <c r="C22" s="20">
        <f t="shared" ref="C22:AG23" si="5">+C16+C18+C20</f>
        <v>199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319</v>
      </c>
    </row>
    <row r="23" spans="1:36" s="47" customFormat="1" x14ac:dyDescent="0.25">
      <c r="A23" s="48" t="s">
        <v>26</v>
      </c>
      <c r="B23" s="19">
        <f>+B17+B19+B21</f>
        <v>650.4</v>
      </c>
      <c r="C23" s="19">
        <f t="shared" si="5"/>
        <v>1078.58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1728.98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21.05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21.05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112.82800000000002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112.82800000000002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21.05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112.82800000000002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112.82800000000002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964.44</v>
      </c>
      <c r="C49" s="44">
        <v>1711.63</v>
      </c>
      <c r="D49" s="44">
        <v>794.66</v>
      </c>
      <c r="E49" s="44">
        <v>243.52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3714.25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324.13</v>
      </c>
      <c r="C53" s="44">
        <v>502.29</v>
      </c>
      <c r="D53" s="44">
        <v>166.95</v>
      </c>
      <c r="E53" s="44">
        <v>83.36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1076.73</v>
      </c>
    </row>
    <row r="54" spans="1:34" x14ac:dyDescent="0.25">
      <c r="A54" s="17" t="s">
        <v>114</v>
      </c>
      <c r="B54" s="44"/>
      <c r="C54" s="44">
        <v>38.64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38.64</v>
      </c>
    </row>
    <row r="55" spans="1:34" x14ac:dyDescent="0.25">
      <c r="A55" s="17" t="s">
        <v>52</v>
      </c>
      <c r="B55" s="44"/>
      <c r="C55" s="44">
        <v>150</v>
      </c>
      <c r="D55" s="44"/>
      <c r="E55" s="44">
        <v>18.45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168.45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2432.9700000000003</v>
      </c>
      <c r="C64" s="53">
        <f t="shared" ref="C64:AG64" si="21">+C15+C23+C31+C39+C47+C48+C49+C50+C51+C52+C53+C54+C55+C56+C57+C58+C59+C60+C61+C62+C63</f>
        <v>4172.9679999999998</v>
      </c>
      <c r="D64" s="53">
        <f t="shared" si="21"/>
        <v>1236.1099999999999</v>
      </c>
      <c r="E64" s="53">
        <f t="shared" si="21"/>
        <v>431.33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8273.3780000000006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2423.5100000000002</v>
      </c>
      <c r="C67" s="57">
        <f t="shared" ref="C67:L67" si="23">C12</f>
        <v>4160.37</v>
      </c>
      <c r="D67" s="57">
        <f t="shared" si="23"/>
        <v>1235.3</v>
      </c>
      <c r="E67" s="57">
        <f t="shared" si="23"/>
        <v>422.86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8242.0400000000009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2423.5100000000002</v>
      </c>
      <c r="C69" s="59">
        <f t="shared" ref="C69:AG69" si="25">+C67+C68</f>
        <v>4160.37</v>
      </c>
      <c r="D69" s="59">
        <f t="shared" si="25"/>
        <v>1235.3</v>
      </c>
      <c r="E69" s="59">
        <f t="shared" si="25"/>
        <v>422.86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8242.0400000000009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9.4600000000000364</v>
      </c>
      <c r="C70" s="57">
        <f t="shared" si="26"/>
        <v>12.597999999999956</v>
      </c>
      <c r="D70" s="57">
        <f t="shared" si="26"/>
        <v>0.80999999999994543</v>
      </c>
      <c r="E70" s="57">
        <f t="shared" si="26"/>
        <v>8.4699999999999704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31.337999999999909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5.36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903.79</v>
      </c>
      <c r="C12" s="26">
        <v>1348.37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2252.16</v>
      </c>
      <c r="AI12" s="26">
        <v>2233.63</v>
      </c>
      <c r="AJ12" s="69">
        <f>+AI12-AH12</f>
        <v>-18.529999999999745</v>
      </c>
    </row>
    <row r="13" spans="1:36" ht="19.5" customHeight="1" x14ac:dyDescent="0.25">
      <c r="A13" s="25" t="s">
        <v>117</v>
      </c>
      <c r="B13" s="26">
        <v>40</v>
      </c>
      <c r="C13" s="26">
        <v>34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74</v>
      </c>
      <c r="AI13" s="26"/>
      <c r="AJ13" s="69">
        <f>+AI13-AH13</f>
        <v>-74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>
        <v>74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401.08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401.08</v>
      </c>
    </row>
    <row r="18" spans="1:36" s="32" customFormat="1" x14ac:dyDescent="0.25">
      <c r="A18" s="30" t="s">
        <v>23</v>
      </c>
      <c r="B18" s="33">
        <v>48</v>
      </c>
      <c r="C18" s="33">
        <v>12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60</v>
      </c>
      <c r="AJ18" s="70"/>
    </row>
    <row r="19" spans="1:36" s="47" customFormat="1" x14ac:dyDescent="0.25">
      <c r="A19" s="46" t="s">
        <v>27</v>
      </c>
      <c r="B19" s="22">
        <f>B18*$B$9</f>
        <v>257.28000000000003</v>
      </c>
      <c r="C19" s="22">
        <f t="shared" ref="C19:AG19" si="3">C18*$B$9</f>
        <v>64.320000000000007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321.60000000000002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</v>
      </c>
      <c r="C22" s="20">
        <f t="shared" ref="C22:AG23" si="5">+C16+C18+C20</f>
        <v>86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134</v>
      </c>
    </row>
    <row r="23" spans="1:36" s="47" customFormat="1" x14ac:dyDescent="0.25">
      <c r="A23" s="48" t="s">
        <v>26</v>
      </c>
      <c r="B23" s="19">
        <f>+B17+B19+B21</f>
        <v>257.28000000000003</v>
      </c>
      <c r="C23" s="19">
        <f t="shared" si="5"/>
        <v>465.4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722.68000000000006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5.84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5.84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31.652799999999999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31.652799999999999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5.84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5.84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31.652799999999999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31.652799999999999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654.51</v>
      </c>
      <c r="C49" s="44">
        <v>809.76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1464.27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39.49</v>
      </c>
      <c r="C53" s="44">
        <v>117.36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156.85</v>
      </c>
    </row>
    <row r="54" spans="1:34" x14ac:dyDescent="0.25">
      <c r="A54" s="17" t="s">
        <v>114</v>
      </c>
      <c r="B54" s="44"/>
      <c r="C54" s="44">
        <v>25.25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25.25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951.28</v>
      </c>
      <c r="C64" s="53">
        <f t="shared" ref="C64:AG64" si="21">+C15+C23+C31+C39+C47+C48+C49+C50+C51+C52+C53+C54+C55+C56+C57+C58+C59+C60+C61+C62+C63</f>
        <v>1449.4227999999998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2400.7028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903.79</v>
      </c>
      <c r="C67" s="57">
        <f t="shared" ref="C67:L67" si="23">C12</f>
        <v>1348.37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2252.16</v>
      </c>
    </row>
    <row r="68" spans="1:34" s="47" customFormat="1" x14ac:dyDescent="0.25">
      <c r="A68" s="58" t="s">
        <v>93</v>
      </c>
      <c r="B68" s="59">
        <f t="shared" ref="B68:AG68" si="24">+B13+B14</f>
        <v>40</v>
      </c>
      <c r="C68" s="59">
        <f t="shared" si="24"/>
        <v>34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74</v>
      </c>
    </row>
    <row r="69" spans="1:34" s="47" customFormat="1" x14ac:dyDescent="0.25">
      <c r="A69" s="58" t="s">
        <v>94</v>
      </c>
      <c r="B69" s="59">
        <f>+B67+B68</f>
        <v>943.79</v>
      </c>
      <c r="C69" s="59">
        <f t="shared" ref="C69:AG69" si="25">+C67+C68</f>
        <v>1382.37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2326.16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7.4900000000000091</v>
      </c>
      <c r="C70" s="57">
        <f t="shared" si="26"/>
        <v>67.052799999999934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74.542799999999943</v>
      </c>
    </row>
    <row r="71" spans="1:34" ht="102.75" customHeight="1" x14ac:dyDescent="0.25">
      <c r="A71" s="77" t="s">
        <v>96</v>
      </c>
      <c r="B71" s="14" t="s">
        <v>128</v>
      </c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63" sqref="AH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5.36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303.55</v>
      </c>
      <c r="C12" s="26">
        <v>656.47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960.02</v>
      </c>
      <c r="AI12" s="26">
        <v>960.02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</v>
      </c>
    </row>
    <row r="16" spans="1:36" s="32" customFormat="1" x14ac:dyDescent="0.25">
      <c r="A16" s="30" t="s">
        <v>20</v>
      </c>
      <c r="B16" s="31"/>
      <c r="C16" s="31">
        <v>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487.8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487.8</v>
      </c>
    </row>
    <row r="18" spans="1:36" s="32" customFormat="1" x14ac:dyDescent="0.25">
      <c r="A18" s="30" t="s">
        <v>23</v>
      </c>
      <c r="B18" s="33">
        <v>10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</v>
      </c>
      <c r="AJ18" s="70"/>
    </row>
    <row r="19" spans="1:36" s="47" customFormat="1" x14ac:dyDescent="0.25">
      <c r="A19" s="46" t="s">
        <v>27</v>
      </c>
      <c r="B19" s="22">
        <f>B18*$B$9</f>
        <v>53.6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53.6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</v>
      </c>
      <c r="C22" s="20">
        <f t="shared" ref="C22:AG23" si="5">+C16+C18+C20</f>
        <v>90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100</v>
      </c>
    </row>
    <row r="23" spans="1:36" s="47" customFormat="1" x14ac:dyDescent="0.25">
      <c r="A23" s="48" t="s">
        <v>26</v>
      </c>
      <c r="B23" s="19">
        <f>+B17+B19+B21</f>
        <v>53.6</v>
      </c>
      <c r="C23" s="19">
        <f t="shared" si="5"/>
        <v>487.8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541.4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20.18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20.18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109.37559999999999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109.37559999999999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20.18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20.18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109.37559999999999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109.37559999999999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238.96</v>
      </c>
      <c r="C49" s="44">
        <v>98.37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337.33000000000004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303.56</v>
      </c>
      <c r="C64" s="53">
        <f t="shared" ref="C64:AG64" si="21">+C15+C23+C31+C39+C47+C48+C49+C50+C51+C52+C53+C54+C55+C56+C57+C58+C59+C60+C61+C62+C63</f>
        <v>695.54560000000004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999.10560000000009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303.55</v>
      </c>
      <c r="C67" s="57">
        <f t="shared" ref="C67:L67" si="23">C12</f>
        <v>656.47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960.02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303.55</v>
      </c>
      <c r="C69" s="59">
        <f t="shared" ref="C69:AG69" si="25">+C67+C68</f>
        <v>656.47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960.02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9.9999999999909051E-3</v>
      </c>
      <c r="C70" s="57">
        <f t="shared" si="26"/>
        <v>39.075600000000009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39.085599999999999</v>
      </c>
    </row>
    <row r="71" spans="1:34" ht="96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/>
    </row>
    <row r="9" spans="1:36" x14ac:dyDescent="0.25">
      <c r="A9" s="1" t="s">
        <v>22</v>
      </c>
      <c r="B9" s="24">
        <v>5.42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2716.66</v>
      </c>
      <c r="C12" s="26">
        <v>2911</v>
      </c>
      <c r="D12" s="26">
        <v>2065.29</v>
      </c>
      <c r="E12" s="26">
        <v>906.09</v>
      </c>
      <c r="F12" s="26">
        <v>4878.6000000000004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13477.64</v>
      </c>
      <c r="AI12" s="26">
        <v>13347.11</v>
      </c>
      <c r="AJ12" s="69">
        <f>+AI12-AH12</f>
        <v>-130.52999999999884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214</v>
      </c>
      <c r="C15" s="23">
        <v>400.7</v>
      </c>
      <c r="D15" s="23">
        <v>151.5</v>
      </c>
      <c r="E15" s="23">
        <v>30.5</v>
      </c>
      <c r="F15" s="23">
        <v>382.2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1178.9000000000001</v>
      </c>
    </row>
    <row r="16" spans="1:36" s="32" customFormat="1" x14ac:dyDescent="0.25">
      <c r="A16" s="30" t="s">
        <v>20</v>
      </c>
      <c r="B16" s="31">
        <v>215</v>
      </c>
      <c r="C16" s="31">
        <v>85</v>
      </c>
      <c r="D16" s="31">
        <v>72</v>
      </c>
      <c r="E16" s="31">
        <v>36</v>
      </c>
      <c r="F16" s="31">
        <v>131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539</v>
      </c>
      <c r="AJ16" s="70"/>
    </row>
    <row r="17" spans="1:36" s="47" customFormat="1" x14ac:dyDescent="0.25">
      <c r="A17" s="46" t="s">
        <v>27</v>
      </c>
      <c r="B17" s="22">
        <f>B16*$B$8</f>
        <v>1152.4000000000001</v>
      </c>
      <c r="C17" s="22">
        <f>C16*$B$8</f>
        <v>455.6</v>
      </c>
      <c r="D17" s="22">
        <f t="shared" ref="D17:AG17" si="2">D16*$B$8</f>
        <v>385.92</v>
      </c>
      <c r="E17" s="22">
        <f t="shared" si="2"/>
        <v>192.96</v>
      </c>
      <c r="F17" s="22">
        <f t="shared" si="2"/>
        <v>702.16000000000008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2889.04</v>
      </c>
    </row>
    <row r="18" spans="1:36" s="32" customFormat="1" x14ac:dyDescent="0.25">
      <c r="A18" s="30" t="s">
        <v>23</v>
      </c>
      <c r="B18" s="33"/>
      <c r="C18" s="33">
        <v>119</v>
      </c>
      <c r="D18" s="33"/>
      <c r="E18" s="33">
        <v>69</v>
      </c>
      <c r="F18" s="33">
        <v>166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354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644.98</v>
      </c>
      <c r="D19" s="22">
        <f t="shared" si="3"/>
        <v>0</v>
      </c>
      <c r="E19" s="22">
        <f t="shared" si="3"/>
        <v>373.98</v>
      </c>
      <c r="F19" s="22">
        <f t="shared" si="3"/>
        <v>899.72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1918.68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215</v>
      </c>
      <c r="C22" s="20">
        <f t="shared" ref="C22:AG23" si="5">+C16+C18+C20</f>
        <v>204</v>
      </c>
      <c r="D22" s="20">
        <f t="shared" si="5"/>
        <v>72</v>
      </c>
      <c r="E22" s="20">
        <f t="shared" si="5"/>
        <v>105</v>
      </c>
      <c r="F22" s="20">
        <f t="shared" si="5"/>
        <v>297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893</v>
      </c>
    </row>
    <row r="23" spans="1:36" s="47" customFormat="1" x14ac:dyDescent="0.25">
      <c r="A23" s="48" t="s">
        <v>26</v>
      </c>
      <c r="B23" s="19">
        <f>+B17+B19+B21</f>
        <v>1152.4000000000001</v>
      </c>
      <c r="C23" s="19">
        <f t="shared" si="5"/>
        <v>1100.58</v>
      </c>
      <c r="D23" s="19">
        <f t="shared" si="5"/>
        <v>385.92</v>
      </c>
      <c r="E23" s="19">
        <f t="shared" si="5"/>
        <v>566.94000000000005</v>
      </c>
      <c r="F23" s="19">
        <f t="shared" si="5"/>
        <v>1601.88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4807.72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1218.5999999999999</v>
      </c>
      <c r="C49" s="44">
        <v>1198.81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2417.41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1052.21</v>
      </c>
      <c r="E52" s="44">
        <v>226.62</v>
      </c>
      <c r="F52" s="44">
        <v>2445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3723.83</v>
      </c>
    </row>
    <row r="53" spans="1:34" x14ac:dyDescent="0.25">
      <c r="A53" s="17" t="s">
        <v>18</v>
      </c>
      <c r="B53" s="44">
        <v>132.27000000000001</v>
      </c>
      <c r="C53" s="44">
        <v>245.89</v>
      </c>
      <c r="D53" s="44">
        <v>447.41</v>
      </c>
      <c r="E53" s="44">
        <v>83.4</v>
      </c>
      <c r="F53" s="44">
        <v>452.34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1361.31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2717.27</v>
      </c>
      <c r="C64" s="53">
        <f t="shared" ref="C64:AG64" si="21">+C15+C23+C31+C39+C47+C48+C49+C50+C51+C52+C53+C54+C55+C56+C57+C58+C59+C60+C61+C62+C63</f>
        <v>2945.98</v>
      </c>
      <c r="D64" s="53">
        <f t="shared" si="21"/>
        <v>2037.0400000000002</v>
      </c>
      <c r="E64" s="53">
        <f t="shared" si="21"/>
        <v>907.46</v>
      </c>
      <c r="F64" s="53">
        <f t="shared" si="21"/>
        <v>4881.42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13489.17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2716.66</v>
      </c>
      <c r="C67" s="57">
        <f t="shared" ref="C67:L67" si="23">C12</f>
        <v>2911</v>
      </c>
      <c r="D67" s="57">
        <f t="shared" si="23"/>
        <v>2065.29</v>
      </c>
      <c r="E67" s="57">
        <f t="shared" si="23"/>
        <v>906.09</v>
      </c>
      <c r="F67" s="57">
        <f t="shared" si="23"/>
        <v>4878.6000000000004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13477.64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2716.66</v>
      </c>
      <c r="C69" s="59">
        <f t="shared" ref="C69:AG69" si="25">+C67+C68</f>
        <v>2911</v>
      </c>
      <c r="D69" s="59">
        <f t="shared" si="25"/>
        <v>2065.29</v>
      </c>
      <c r="E69" s="59">
        <f t="shared" si="25"/>
        <v>906.09</v>
      </c>
      <c r="F69" s="59">
        <f t="shared" si="25"/>
        <v>4878.6000000000004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13477.64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0.61000000000012733</v>
      </c>
      <c r="C70" s="57">
        <f t="shared" si="26"/>
        <v>34.980000000000018</v>
      </c>
      <c r="D70" s="57">
        <f t="shared" si="26"/>
        <v>-28.249999999999773</v>
      </c>
      <c r="E70" s="57">
        <f t="shared" si="26"/>
        <v>1.3700000000000045</v>
      </c>
      <c r="F70" s="57">
        <f t="shared" si="26"/>
        <v>2.819999999999709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11.530000000000086</v>
      </c>
    </row>
    <row r="71" spans="1:34" ht="94.5" customHeight="1" x14ac:dyDescent="0.25">
      <c r="A71" s="77" t="s">
        <v>96</v>
      </c>
      <c r="B71" s="14"/>
      <c r="C71" s="14" t="s">
        <v>138</v>
      </c>
      <c r="D71" s="14" t="s">
        <v>140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139</v>
      </c>
      <c r="D72" s="12" t="s">
        <v>141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2022-06-20T15:53:14Z</dcterms:modified>
</cp:coreProperties>
</file>