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BOVEDA JUNIO 2022\"/>
    </mc:Choice>
  </mc:AlternateContent>
  <bookViews>
    <workbookView xWindow="0" yWindow="0" windowWidth="19200" windowHeight="10890" firstSheet="7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23" i="40" l="1"/>
  <c r="AG23" i="40"/>
  <c r="T47" i="40"/>
  <c r="AE39" i="40"/>
  <c r="AA39" i="40"/>
  <c r="W39" i="40"/>
  <c r="AD23" i="40"/>
  <c r="Z23" i="40"/>
  <c r="V23" i="40"/>
  <c r="AD47" i="40"/>
  <c r="Z47" i="40"/>
  <c r="V47" i="40"/>
  <c r="V64" i="40" s="1"/>
  <c r="V70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Z64" i="40" l="1"/>
  <c r="Z70" i="40" s="1"/>
  <c r="T64" i="40"/>
  <c r="T70" i="40" s="1"/>
  <c r="D69" i="40"/>
  <c r="C69" i="40"/>
  <c r="AE64" i="40"/>
  <c r="AE70" i="40" s="1"/>
  <c r="AF64" i="40"/>
  <c r="AF70" i="40" s="1"/>
  <c r="M39" i="40"/>
  <c r="AG64" i="40"/>
  <c r="AG70" i="40" s="1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I47" i="40" s="1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F39" i="40" s="1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E47" i="40"/>
  <c r="B38" i="40"/>
  <c r="E23" i="40" l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<sst xmlns="http://schemas.openxmlformats.org/spreadsheetml/2006/main" count="748" uniqueCount="138">
  <si>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</si>
  <si>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</si>
  <si>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</si>
  <si>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</si>
  <si>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</si>
  <si>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</si>
  <si>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</si>
  <si>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</si>
  <si>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</si>
  <si>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</si>
  <si>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</si>
  <si>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</si>
  <si>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</si>
  <si>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</si>
  <si>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</si>
  <si>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</si>
  <si>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</si>
  <si>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</si>
  <si>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</si>
  <si>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</si>
  <si>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</si>
  <si>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</si>
  <si>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</si>
  <si>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</si>
  <si>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</si>
  <si>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</si>
  <si>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</si>
  <si>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</si>
  <si>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</si>
  <si>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</si>
  <si>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</si>
  <si>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</si>
  <si>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</si>
  <si>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</si>
  <si>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</si>
  <si>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</si>
  <si>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</si>
  <si>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</si>
  <si>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</si>
  <si>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</si>
  <si>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</si>
  <si>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</si>
  <si>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</si>
  <si>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</si>
  <si>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</si>
  <si>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</si>
  <si>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</si>
  <si>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</si>
  <si>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</si>
  <si>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</si>
  <si>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</si>
  <si>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</si>
  <si>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</si>
  <si>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</si>
  <si>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</si>
  <si>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</si>
  <si>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</si>
  <si>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</si>
  <si>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</si>
  <si>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</si>
  <si>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</si>
  <si>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</si>
  <si>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</si>
  <si>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</si>
  <si>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</si>
  <si>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</si>
  <si>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</si>
  <si>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</si>
  <si>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</si>
  <si>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</si>
  <si>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</si>
  <si>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</si>
  <si>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</si>
  <si>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</si>
  <si>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</si>
  <si>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</si>
  <si>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</si>
  <si>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</si>
  <si>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</si>
  <si>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</si>
  <si>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</si>
  <si>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</si>
  <si>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</si>
  <si>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</si>
  <si>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</si>
  <si>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</si>
  <si>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</si>
  <si>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</si>
  <si>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</si>
  <si>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</si>
  <si>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</si>
  <si>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</si>
  <si>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</si>
  <si>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</si>
  <si>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</si>
  <si>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</si>
  <si>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</si>
  <si>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</si>
  <si>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</si>
  <si>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</si>
  <si>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</si>
  <si>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</si>
  <si>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</si>
  <si>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</si>
  <si>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</si>
  <si>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</si>
  <si>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</si>
  <si>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</si>
  <si>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</si>
  <si>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</si>
  <si>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</si>
  <si>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</si>
  <si>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</si>
  <si>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</si>
  <si>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</si>
  <si>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</si>
  <si>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</si>
  <si>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</si>
  <si>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</si>
  <si>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</si>
  <si>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</si>
  <si>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</si>
  <si>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</si>
  <si>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F/C 1.50</t>
  </si>
  <si>
    <t>SOBRANTE DC/3ES EL</t>
  </si>
  <si>
    <t>FALTANTE DC/1</t>
  </si>
  <si>
    <t xml:space="preserve">SOBRANTE D 4BS ES </t>
  </si>
  <si>
    <t>LA REPOCISION DE C</t>
  </si>
  <si>
    <t>F/C2.50</t>
  </si>
  <si>
    <t>F/C 20.00</t>
  </si>
  <si>
    <t>SOBRANTE EN BIOPA</t>
  </si>
  <si>
    <t>8.08 MAL REGISTRO</t>
  </si>
  <si>
    <t>DE 10EUROS</t>
  </si>
  <si>
    <t>FALTANTE ES SOBRAN</t>
  </si>
  <si>
    <t xml:space="preserve">DE LA C/MAÑANA </t>
  </si>
  <si>
    <t>FALTANTE EN EFECTI</t>
  </si>
  <si>
    <t>FALATANTE ES SOBRA</t>
  </si>
  <si>
    <t>NTE C/4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</si>
</sst>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42228.590000000004</v>
      </c>
      <c r="C2" s="43">
        <f>MODELO!AH12</f>
        <v>24359.120000000003</v>
      </c>
      <c r="D2" s="43">
        <f>EXQUISITECES!AH12</f>
        <v>5639.9699999999993</v>
      </c>
      <c r="E2" s="43">
        <f>HOYADA!AH12</f>
        <v>7385.55</v>
      </c>
      <c r="F2" s="43">
        <f>FARMASTOP!AH12</f>
        <v>1932.42</v>
      </c>
      <c r="G2" s="43">
        <f>BOCAS!AH12</f>
        <v>1390.74</v>
      </c>
      <c r="H2" s="43">
        <f>LAGUNETICA!AH12</f>
        <v>9020.83</v>
      </c>
      <c r="I2" s="43">
        <f>SANANTONIO!AH12</f>
        <v>0</v>
      </c>
      <c r="J2" s="43">
        <f>SUM(B2:I2)</f>
        <v>91957.220000000016</v>
      </c>
    </row>
    <row r="3" spans="1:10" x14ac:dyDescent="0.25">
      <c r="A3" s="46" t="s">
        <v>0</v>
      </c>
      <c r="B3" s="43">
        <f>AUTOMERCADO!AH15</f>
        <v>1765.5</v>
      </c>
      <c r="C3" s="43">
        <f>MODELO!AH15</f>
        <v>926</v>
      </c>
      <c r="D3" s="43">
        <f>EXQUISITECES!AH15</f>
        <v>152</v>
      </c>
      <c r="E3" s="43">
        <f>HOYADA!AH15</f>
        <v>1196.2</v>
      </c>
      <c r="F3" s="43">
        <f>FARMASTOP!AH15</f>
        <v>30</v>
      </c>
      <c r="G3" s="43">
        <f>BOCAS!AH15</f>
        <v>73.5</v>
      </c>
      <c r="H3" s="43">
        <f>LAGUNETICA!AH15</f>
        <v>534</v>
      </c>
      <c r="I3" s="43">
        <f>SANANTONIO!AH15</f>
        <v>0</v>
      </c>
      <c r="J3" s="43">
        <f t="shared" ref="J3:J52" si="0">SUM(B3:I3)</f>
        <v>4677.2</v>
      </c>
    </row>
    <row r="4" spans="1:10" x14ac:dyDescent="0.25">
      <c r="A4" s="73" t="s">
        <v>20</v>
      </c>
      <c r="B4" s="43">
        <f>AUTOMERCADO!AH16</f>
        <v>1161</v>
      </c>
      <c r="C4" s="43">
        <f>MODELO!AH16</f>
        <v>667</v>
      </c>
      <c r="D4" s="43">
        <f>EXQUISITECES!AH16</f>
        <v>88</v>
      </c>
      <c r="E4" s="43">
        <f>HOYADA!AH16</f>
        <v>25</v>
      </c>
      <c r="F4" s="43">
        <f>FARMASTOP!AH16</f>
        <v>46</v>
      </c>
      <c r="G4" s="43">
        <f>BOCAS!AH16</f>
        <v>70</v>
      </c>
      <c r="H4" s="43">
        <f>LAGUNETICA!AH16</f>
        <v>206</v>
      </c>
      <c r="I4" s="43">
        <f>SANANTONIO!AH16</f>
        <v>0</v>
      </c>
      <c r="J4" s="43">
        <f t="shared" si="0"/>
        <v>2263</v>
      </c>
    </row>
    <row r="5" spans="1:10" x14ac:dyDescent="0.25">
      <c r="A5" s="46" t="s">
        <v>27</v>
      </c>
      <c r="B5" s="43">
        <f>AUTOMERCADO!AH17</f>
        <v>6095.25</v>
      </c>
      <c r="C5" s="43">
        <f>MODELO!AH17</f>
        <v>3501.75</v>
      </c>
      <c r="D5" s="43">
        <f>EXQUISITECES!AH17</f>
        <v>462</v>
      </c>
      <c r="E5" s="43">
        <f>HOYADA!AH17</f>
        <v>131.25</v>
      </c>
      <c r="F5" s="43">
        <f>FARMASTOP!AH17</f>
        <v>241.5</v>
      </c>
      <c r="G5" s="43">
        <f>BOCAS!AH17</f>
        <v>367.5</v>
      </c>
      <c r="H5" s="43">
        <f>LAGUNETICA!AH17</f>
        <v>1081.5</v>
      </c>
      <c r="I5" s="43">
        <f>SANANTONIO!AH17</f>
        <v>0</v>
      </c>
      <c r="J5" s="43">
        <f t="shared" si="0"/>
        <v>11880.75</v>
      </c>
    </row>
    <row r="6" spans="1:10" x14ac:dyDescent="0.25">
      <c r="A6" s="73" t="s">
        <v>23</v>
      </c>
      <c r="B6" s="43">
        <f>AUTOMERCADO!AH18</f>
        <v>1855</v>
      </c>
      <c r="C6" s="43">
        <f>MODELO!AH18</f>
        <v>889</v>
      </c>
      <c r="D6" s="43">
        <f>EXQUISITECES!AH18</f>
        <v>367</v>
      </c>
      <c r="E6" s="43">
        <f>HOYADA!AH18</f>
        <v>341</v>
      </c>
      <c r="F6" s="43">
        <f>FARMASTOP!AH18</f>
        <v>98</v>
      </c>
      <c r="G6" s="43">
        <f>BOCAS!AH18</f>
        <v>17</v>
      </c>
      <c r="H6" s="43">
        <f>LAGUNETICA!AH18</f>
        <v>310</v>
      </c>
      <c r="I6" s="43">
        <f>SANANTONIO!AH18</f>
        <v>0</v>
      </c>
      <c r="J6" s="43">
        <f t="shared" si="0"/>
        <v>3877</v>
      </c>
    </row>
    <row r="7" spans="1:10" x14ac:dyDescent="0.25">
      <c r="A7" s="46" t="s">
        <v>27</v>
      </c>
      <c r="B7" s="43">
        <f>AUTOMERCADO!AH19</f>
        <v>9646</v>
      </c>
      <c r="C7" s="43">
        <f>MODELO!AH19</f>
        <v>4622.8</v>
      </c>
      <c r="D7" s="43">
        <f>EXQUISITECES!AH19</f>
        <v>1908.4</v>
      </c>
      <c r="E7" s="43">
        <f>HOYADA!AH19</f>
        <v>1773.2000000000003</v>
      </c>
      <c r="F7" s="43">
        <f>FARMASTOP!AH19</f>
        <v>509.6</v>
      </c>
      <c r="G7" s="43">
        <f>BOCAS!AH19</f>
        <v>88.4</v>
      </c>
      <c r="H7" s="43">
        <f>LAGUNETICA!AH19</f>
        <v>1612.0000000000002</v>
      </c>
      <c r="I7" s="43">
        <f>SANANTONIO!AH19</f>
        <v>0</v>
      </c>
      <c r="J7" s="43">
        <f t="shared" si="0"/>
        <v>20160.399999999998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3016</v>
      </c>
      <c r="C10" s="43">
        <f>MODELO!AH22</f>
        <v>1556</v>
      </c>
      <c r="D10" s="43">
        <f>EXQUISITECES!AH22</f>
        <v>455</v>
      </c>
      <c r="E10" s="43">
        <f>HOYADA!AH22</f>
        <v>366</v>
      </c>
      <c r="F10" s="43">
        <f>FARMASTOP!AH22</f>
        <v>144</v>
      </c>
      <c r="G10" s="43">
        <f>BOCAS!AH22</f>
        <v>87</v>
      </c>
      <c r="H10" s="43">
        <f>LAGUNETICA!AH22</f>
        <v>516</v>
      </c>
      <c r="I10" s="43">
        <f>SANANTONIO!AH22</f>
        <v>0</v>
      </c>
      <c r="J10" s="43">
        <f t="shared" si="0"/>
        <v>6140</v>
      </c>
    </row>
    <row r="11" spans="1:10" x14ac:dyDescent="0.25">
      <c r="A11" s="48" t="s">
        <v>26</v>
      </c>
      <c r="B11" s="43">
        <f>AUTOMERCADO!AH23</f>
        <v>15741.25</v>
      </c>
      <c r="C11" s="43">
        <f>MODELO!AH23</f>
        <v>8124.55</v>
      </c>
      <c r="D11" s="43">
        <f>EXQUISITECES!AH23</f>
        <v>2370.4</v>
      </c>
      <c r="E11" s="43">
        <f>HOYADA!AH23</f>
        <v>1904.4500000000003</v>
      </c>
      <c r="F11" s="43">
        <f>FARMASTOP!AH23</f>
        <v>751.1</v>
      </c>
      <c r="G11" s="43">
        <f>BOCAS!AH23</f>
        <v>455.9</v>
      </c>
      <c r="H11" s="43">
        <f>LAGUNETICA!AH23</f>
        <v>2693.5</v>
      </c>
      <c r="I11" s="43">
        <f>SANANTONIO!AH23</f>
        <v>0</v>
      </c>
      <c r="J11" s="43">
        <f t="shared" si="0"/>
        <v>32041.15</v>
      </c>
    </row>
    <row r="12" spans="1:10" x14ac:dyDescent="0.25">
      <c r="A12" s="46" t="s">
        <v>28</v>
      </c>
      <c r="B12" s="43">
        <f>AUTOMERCADO!AH24</f>
        <v>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</v>
      </c>
    </row>
    <row r="13" spans="1:10" x14ac:dyDescent="0.25">
      <c r="A13" s="46" t="s">
        <v>31</v>
      </c>
      <c r="B13" s="43">
        <f>AUTOMERCADO!AH25</f>
        <v>27.9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27.9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</v>
      </c>
    </row>
    <row r="19" spans="1:10" x14ac:dyDescent="0.25">
      <c r="A19" s="48" t="s">
        <v>33</v>
      </c>
      <c r="B19" s="43">
        <f>AUTOMERCADO!AH31</f>
        <v>27.9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27.9</v>
      </c>
    </row>
    <row r="20" spans="1:10" x14ac:dyDescent="0.25">
      <c r="A20" s="46" t="s">
        <v>34</v>
      </c>
      <c r="B20" s="43">
        <f>AUTOMERCADO!AH32</f>
        <v>45.1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45.1</v>
      </c>
    </row>
    <row r="21" spans="1:10" x14ac:dyDescent="0.25">
      <c r="A21" s="46" t="s">
        <v>35</v>
      </c>
      <c r="B21" s="43">
        <f>AUTOMERCADO!AH33</f>
        <v>236.77500000000001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236.77500000000001</v>
      </c>
    </row>
    <row r="22" spans="1:10" x14ac:dyDescent="0.25">
      <c r="A22" s="46" t="s">
        <v>36</v>
      </c>
      <c r="B22" s="43">
        <f>AUTOMERCADO!AH34</f>
        <v>124.27000000000001</v>
      </c>
      <c r="C22" s="43">
        <f>MODELO!AH34</f>
        <v>39.9</v>
      </c>
      <c r="D22" s="43">
        <f>EXQUISITECES!AH34</f>
        <v>0</v>
      </c>
      <c r="E22" s="43">
        <f>HOYADA!AH34</f>
        <v>100</v>
      </c>
      <c r="F22" s="43">
        <f>FARMASTOP!AH34</f>
        <v>9.8800000000000008</v>
      </c>
      <c r="G22" s="43">
        <f>BOCAS!AH34</f>
        <v>31.01</v>
      </c>
      <c r="H22" s="43">
        <f>LAGUNETICA!AH34</f>
        <v>0</v>
      </c>
      <c r="I22" s="43">
        <f>SANANTONIO!AH34</f>
        <v>0</v>
      </c>
      <c r="J22" s="43">
        <f t="shared" si="0"/>
        <v>305.06</v>
      </c>
    </row>
    <row r="23" spans="1:10" x14ac:dyDescent="0.25">
      <c r="A23" s="46" t="s">
        <v>35</v>
      </c>
      <c r="B23" s="43">
        <f>AUTOMERCADO!AH35</f>
        <v>646.20400000000006</v>
      </c>
      <c r="C23" s="43">
        <f>MODELO!AH35</f>
        <v>207.48000000000002</v>
      </c>
      <c r="D23" s="43">
        <f>EXQUISITECES!AH35</f>
        <v>0</v>
      </c>
      <c r="E23" s="43">
        <f>HOYADA!AH35</f>
        <v>520</v>
      </c>
      <c r="F23" s="43">
        <f>FARMASTOP!AH35</f>
        <v>51.376000000000005</v>
      </c>
      <c r="G23" s="43">
        <f>BOCAS!AH35</f>
        <v>161.25200000000001</v>
      </c>
      <c r="H23" s="43">
        <f>LAGUNETICA!AH35</f>
        <v>0</v>
      </c>
      <c r="I23" s="43">
        <f>SANANTONIO!AH35</f>
        <v>0</v>
      </c>
      <c r="J23" s="43">
        <f t="shared" si="0"/>
        <v>1586.3120000000001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169.37</v>
      </c>
      <c r="C26" s="43">
        <f>MODELO!AH38</f>
        <v>39.9</v>
      </c>
      <c r="D26" s="43">
        <f>EXQUISITECES!AH38</f>
        <v>0</v>
      </c>
      <c r="E26" s="43">
        <f>HOYADA!AH38</f>
        <v>100</v>
      </c>
      <c r="F26" s="43">
        <f>FARMASTOP!AH38</f>
        <v>9.8800000000000008</v>
      </c>
      <c r="G26" s="43">
        <f>BOCAS!AH38</f>
        <v>31.01</v>
      </c>
      <c r="H26" s="43">
        <f>LAGUNETICA!AH38</f>
        <v>0</v>
      </c>
      <c r="I26" s="43">
        <f>SANANTONIO!AH38</f>
        <v>0</v>
      </c>
      <c r="J26" s="43">
        <f t="shared" si="0"/>
        <v>350.15999999999997</v>
      </c>
    </row>
    <row r="27" spans="1:10" x14ac:dyDescent="0.25">
      <c r="A27" s="48" t="s">
        <v>42</v>
      </c>
      <c r="B27" s="43">
        <f>AUTOMERCADO!AH39</f>
        <v>882.97900000000004</v>
      </c>
      <c r="C27" s="43">
        <f>MODELO!AH39</f>
        <v>207.48000000000002</v>
      </c>
      <c r="D27" s="43">
        <f>EXQUISITECES!AH39</f>
        <v>0</v>
      </c>
      <c r="E27" s="43">
        <f>HOYADA!AH39</f>
        <v>520</v>
      </c>
      <c r="F27" s="43">
        <f>FARMASTOP!AH39</f>
        <v>51.376000000000005</v>
      </c>
      <c r="G27" s="43">
        <f>BOCAS!AH39</f>
        <v>161.25200000000001</v>
      </c>
      <c r="H27" s="43">
        <f>LAGUNETICA!AH39</f>
        <v>0</v>
      </c>
      <c r="I27" s="43">
        <f>SANANTONIO!AH39</f>
        <v>0</v>
      </c>
      <c r="J27" s="43">
        <f t="shared" si="0"/>
        <v>1823.087</v>
      </c>
    </row>
    <row r="28" spans="1:10" x14ac:dyDescent="0.25">
      <c r="A28" s="46" t="s">
        <v>43</v>
      </c>
      <c r="B28" s="43">
        <f>AUTOMERCADO!AH40</f>
        <v>65.290000000000006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3.66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68.95</v>
      </c>
    </row>
    <row r="29" spans="1:10" x14ac:dyDescent="0.25">
      <c r="A29" s="46" t="s">
        <v>44</v>
      </c>
      <c r="B29" s="43">
        <f>AUTOMERCADO!AH41</f>
        <v>342.77250000000004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19.215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361.98750000000001</v>
      </c>
    </row>
    <row r="30" spans="1:10" x14ac:dyDescent="0.25">
      <c r="A30" s="46" t="s">
        <v>45</v>
      </c>
      <c r="B30" s="43">
        <f>AUTOMERCADO!AH42</f>
        <v>393.55</v>
      </c>
      <c r="C30" s="43">
        <f>MODELO!AH42</f>
        <v>16.59</v>
      </c>
      <c r="D30" s="43">
        <f>EXQUISITECES!AH42</f>
        <v>0</v>
      </c>
      <c r="E30" s="43">
        <f>HOYADA!AH42</f>
        <v>6.27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416.40999999999997</v>
      </c>
    </row>
    <row r="31" spans="1:10" x14ac:dyDescent="0.25">
      <c r="A31" s="46" t="s">
        <v>44</v>
      </c>
      <c r="B31" s="43">
        <f>AUTOMERCADO!AH43</f>
        <v>2046.4600000000003</v>
      </c>
      <c r="C31" s="43">
        <f>MODELO!AH43</f>
        <v>86.268000000000001</v>
      </c>
      <c r="D31" s="43">
        <f>EXQUISITECES!AH43</f>
        <v>0</v>
      </c>
      <c r="E31" s="43">
        <f>HOYADA!AH43</f>
        <v>32.603999999999999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2165.3319999999999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458.84000000000003</v>
      </c>
      <c r="C34" s="43">
        <f>MODELO!AH46</f>
        <v>16.59</v>
      </c>
      <c r="D34" s="43">
        <f>EXQUISITECES!AH46</f>
        <v>0</v>
      </c>
      <c r="E34" s="43">
        <f>HOYADA!AH46</f>
        <v>6.27</v>
      </c>
      <c r="F34" s="43">
        <f>FARMASTOP!AH46</f>
        <v>3.66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485.36</v>
      </c>
    </row>
    <row r="35" spans="1:10" x14ac:dyDescent="0.25">
      <c r="A35" s="48" t="s">
        <v>48</v>
      </c>
      <c r="B35" s="43">
        <f>AUTOMERCADO!AH47</f>
        <v>2389.2325000000001</v>
      </c>
      <c r="C35" s="43">
        <f>MODELO!AH47</f>
        <v>86.268000000000001</v>
      </c>
      <c r="D35" s="43">
        <f>EXQUISITECES!AH47</f>
        <v>0</v>
      </c>
      <c r="E35" s="43">
        <f>HOYADA!AH47</f>
        <v>32.603999999999999</v>
      </c>
      <c r="F35" s="43">
        <f>FARMASTOP!AH47</f>
        <v>19.215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2527.3195000000001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19198.060000000001</v>
      </c>
      <c r="C37" s="43">
        <f>MODELO!AH49</f>
        <v>8955.2400000000016</v>
      </c>
      <c r="D37" s="43">
        <f>EXQUISITECES!AH49</f>
        <v>2495.7999999999997</v>
      </c>
      <c r="E37" s="43">
        <f>HOYADA!AH49</f>
        <v>2703.9599999999996</v>
      </c>
      <c r="F37" s="43">
        <f>FARMASTOP!AH49</f>
        <v>691.23</v>
      </c>
      <c r="G37" s="43">
        <f>BOCAS!AH49</f>
        <v>663.69</v>
      </c>
      <c r="H37" s="43">
        <f>LAGUNETICA!AH49</f>
        <v>3077.86</v>
      </c>
      <c r="I37" s="43">
        <f>SANANTONIO!AH49</f>
        <v>0</v>
      </c>
      <c r="J37" s="43">
        <f t="shared" si="0"/>
        <v>37785.840000000011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232.35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232.35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2797.4399999999996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2088.0699999999997</v>
      </c>
      <c r="I40" s="43">
        <f>SANANTONIO!AH52</f>
        <v>0</v>
      </c>
      <c r="J40" s="43">
        <f t="shared" si="0"/>
        <v>4885.5099999999993</v>
      </c>
    </row>
    <row r="41" spans="1:10" x14ac:dyDescent="0.25">
      <c r="A41" s="74" t="s">
        <v>18</v>
      </c>
      <c r="B41" s="43">
        <f>AUTOMERCADO!AH53</f>
        <v>1508.0099999999998</v>
      </c>
      <c r="C41" s="43">
        <f>MODELO!AH53</f>
        <v>1885.2600000000002</v>
      </c>
      <c r="D41" s="43">
        <f>EXQUISITECES!AH53</f>
        <v>624.6</v>
      </c>
      <c r="E41" s="43">
        <f>HOYADA!AH53</f>
        <v>1026.8600000000001</v>
      </c>
      <c r="F41" s="43">
        <f>FARMASTOP!AH53</f>
        <v>82.85</v>
      </c>
      <c r="G41" s="43">
        <f>BOCAS!AH53</f>
        <v>38.35</v>
      </c>
      <c r="H41" s="43">
        <f>LAGUNETICA!AH53</f>
        <v>553.16999999999996</v>
      </c>
      <c r="I41" s="43">
        <f>SANANTONIO!AH53</f>
        <v>0</v>
      </c>
      <c r="J41" s="43">
        <f t="shared" si="0"/>
        <v>5719.1</v>
      </c>
    </row>
    <row r="42" spans="1:10" x14ac:dyDescent="0.25">
      <c r="A42" s="74" t="s">
        <v>114</v>
      </c>
      <c r="B42" s="43">
        <f>AUTOMERCADO!AH54</f>
        <v>238.98</v>
      </c>
      <c r="C42" s="43">
        <f>MODELO!AH54</f>
        <v>19.309999999999999</v>
      </c>
      <c r="D42" s="43">
        <f>EXQUISITECES!AH54</f>
        <v>0</v>
      </c>
      <c r="E42" s="43">
        <f>HOYADA!AH54</f>
        <v>0</v>
      </c>
      <c r="F42" s="43">
        <f>FARMASTOP!AH54</f>
        <v>5.56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263.84999999999997</v>
      </c>
    </row>
    <row r="43" spans="1:10" x14ac:dyDescent="0.25">
      <c r="A43" s="74" t="s">
        <v>52</v>
      </c>
      <c r="B43" s="43">
        <f>AUTOMERCADO!AH55</f>
        <v>473.25000000000006</v>
      </c>
      <c r="C43" s="43">
        <f>MODELO!AH55</f>
        <v>564.74</v>
      </c>
      <c r="D43" s="43">
        <f>EXQUISITECES!AH55</f>
        <v>5.2</v>
      </c>
      <c r="E43" s="43">
        <f>HOYADA!AH55</f>
        <v>10</v>
      </c>
      <c r="F43" s="43">
        <f>FARMASTOP!AH55</f>
        <v>0</v>
      </c>
      <c r="G43" s="43">
        <f>BOCAS!AH55</f>
        <v>0</v>
      </c>
      <c r="H43" s="43">
        <f>LAGUNETICA!AH55</f>
        <v>81.08</v>
      </c>
      <c r="I43" s="43">
        <f>SANANTONIO!AH55</f>
        <v>0</v>
      </c>
      <c r="J43" s="43">
        <f t="shared" si="0"/>
        <v>1134.27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264.02999999999997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264.02999999999997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30.53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30.53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287.64</v>
      </c>
      <c r="D50" s="43">
        <f>EXQUISITECES!AH62</f>
        <v>0</v>
      </c>
      <c r="E50" s="43">
        <f>HOYADA!AH62</f>
        <v>0</v>
      </c>
      <c r="F50" s="43">
        <f>FARMASTOP!AH62</f>
        <v>413.08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700.72</v>
      </c>
    </row>
    <row r="51" spans="1:10" x14ac:dyDescent="0.25">
      <c r="A51" s="46" t="s">
        <v>17</v>
      </c>
      <c r="B51" s="43">
        <f>AUTOMERCADO!AH63</f>
        <v>4.13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4.13</v>
      </c>
    </row>
    <row r="52" spans="1:10" x14ac:dyDescent="0.25">
      <c r="A52" s="51" t="s">
        <v>92</v>
      </c>
      <c r="B52" s="75">
        <f>AUTOMERCADO!AH64</f>
        <v>42229.291499999999</v>
      </c>
      <c r="C52" s="75">
        <f>MODELO!AH64</f>
        <v>24380.838</v>
      </c>
      <c r="D52" s="75">
        <f>EXQUISITECES!AH64</f>
        <v>5648</v>
      </c>
      <c r="E52" s="75">
        <f>HOYADA!AH64</f>
        <v>7394.0740000000005</v>
      </c>
      <c r="F52" s="75">
        <f>FARMASTOP!AH64</f>
        <v>2044.4110000000001</v>
      </c>
      <c r="G52" s="75">
        <f>BOCAS!AH64</f>
        <v>1392.6919999999998</v>
      </c>
      <c r="H52" s="75">
        <f>LAGUNETICA!AH64</f>
        <v>9027.68</v>
      </c>
      <c r="I52" s="75">
        <f>SANANTONIO!AH64</f>
        <v>0</v>
      </c>
      <c r="J52" s="75">
        <f t="shared" si="0"/>
        <v>92116.986499999999</v>
      </c>
    </row>
    <row r="53" spans="1:10" x14ac:dyDescent="0.25">
      <c r="A53" s="56" t="s">
        <v>3</v>
      </c>
      <c r="B53" s="43">
        <f>B2</f>
        <v>42228.590000000004</v>
      </c>
      <c r="C53" s="43">
        <f t="shared" ref="C53:I53" si="1">C2</f>
        <v>24359.120000000003</v>
      </c>
      <c r="D53" s="43">
        <f t="shared" si="1"/>
        <v>5639.9699999999993</v>
      </c>
      <c r="E53" s="43">
        <f t="shared" si="1"/>
        <v>7385.55</v>
      </c>
      <c r="F53" s="43">
        <f t="shared" si="1"/>
        <v>1932.42</v>
      </c>
      <c r="G53" s="43">
        <f t="shared" si="1"/>
        <v>1390.74</v>
      </c>
      <c r="H53" s="43">
        <f t="shared" si="1"/>
        <v>9020.83</v>
      </c>
      <c r="I53" s="43">
        <f t="shared" si="1"/>
        <v>0</v>
      </c>
      <c r="J53" s="43">
        <f>J2</f>
        <v>91957.220000000016</v>
      </c>
    </row>
    <row r="54" spans="1:10" x14ac:dyDescent="0.25">
      <c r="A54" s="58" t="s">
        <v>95</v>
      </c>
      <c r="B54" s="43">
        <f>+B52-B53</f>
        <v>0.70149999999557622</v>
      </c>
      <c r="C54" s="43">
        <f t="shared" ref="C54:I54" si="2">+C52-C53</f>
        <v>21.717999999997119</v>
      </c>
      <c r="D54" s="43">
        <f t="shared" si="2"/>
        <v>8.0300000000006548</v>
      </c>
      <c r="E54" s="43">
        <f t="shared" si="2"/>
        <v>8.524000000000342</v>
      </c>
      <c r="F54" s="43">
        <f t="shared" si="2"/>
        <v>111.99099999999999</v>
      </c>
      <c r="G54" s="43">
        <f t="shared" si="2"/>
        <v>1.9519999999997708</v>
      </c>
      <c r="H54" s="43">
        <f t="shared" si="2"/>
        <v>6.8500000000003638</v>
      </c>
      <c r="I54" s="43">
        <f t="shared" si="2"/>
        <v>0</v>
      </c>
      <c r="J54" s="43">
        <f>+J52-J53</f>
        <v>159.76649999998335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>
        <v>5.58</v>
      </c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1327.6</v>
      </c>
      <c r="C12" s="26">
        <v>2065.85</v>
      </c>
      <c r="D12" s="26">
        <v>1616.59</v>
      </c>
      <c r="E12" s="26">
        <v>4665.6400000000003</v>
      </c>
      <c r="F12" s="26">
        <v>1622.09</v>
      </c>
      <c r="G12" s="26">
        <v>254.5</v>
      </c>
      <c r="H12" s="26">
        <v>6165.66</v>
      </c>
      <c r="I12" s="26">
        <v>4849.97</v>
      </c>
      <c r="J12" s="26">
        <v>4084.15</v>
      </c>
      <c r="K12" s="26">
        <v>2436.77</v>
      </c>
      <c r="L12" s="26">
        <v>4980.84</v>
      </c>
      <c r="M12" s="26">
        <v>6410.89</v>
      </c>
      <c r="N12" s="26">
        <v>542.89</v>
      </c>
      <c r="O12" s="26">
        <v>1205.1500000000001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42228.590000000004</v>
      </c>
      <c r="AI12" s="26">
        <v>41688.239999999998</v>
      </c>
      <c r="AJ12" s="69">
        <f>+AI12-AH12</f>
        <v>-540.35000000000582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</v>
      </c>
      <c r="C15" s="23">
        <v>35.5</v>
      </c>
      <c r="D15" s="23">
        <v>0.5</v>
      </c>
      <c r="E15" s="23">
        <v>692.5</v>
      </c>
      <c r="F15" s="23">
        <v>3.5</v>
      </c>
      <c r="G15" s="23"/>
      <c r="H15" s="23">
        <v>239</v>
      </c>
      <c r="I15" s="23">
        <v>78</v>
      </c>
      <c r="J15" s="23">
        <v>11</v>
      </c>
      <c r="K15" s="23">
        <v>5.5</v>
      </c>
      <c r="L15" s="23">
        <v>386.5</v>
      </c>
      <c r="M15" s="23">
        <v>206</v>
      </c>
      <c r="N15" s="23">
        <v>64</v>
      </c>
      <c r="O15" s="23">
        <v>33.5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1765.5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>
        <v>214</v>
      </c>
      <c r="I16" s="31">
        <v>323</v>
      </c>
      <c r="J16" s="31">
        <v>77</v>
      </c>
      <c r="K16" s="31">
        <v>106</v>
      </c>
      <c r="L16" s="31">
        <v>203</v>
      </c>
      <c r="M16" s="31">
        <v>228</v>
      </c>
      <c r="N16" s="31">
        <v>10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1123.5</v>
      </c>
      <c r="I17" s="22">
        <f t="shared" si="2"/>
        <v>1695.75</v>
      </c>
      <c r="J17" s="22">
        <f t="shared" si="2"/>
        <v>404.25</v>
      </c>
      <c r="K17" s="22">
        <f t="shared" si="2"/>
        <v>556.5</v>
      </c>
      <c r="L17" s="22">
        <f t="shared" si="2"/>
        <v>1065.75</v>
      </c>
      <c r="M17" s="22">
        <f t="shared" ref="M17:R17" si="3">M16*$B$8</f>
        <v>1197</v>
      </c>
      <c r="N17" s="22">
        <f t="shared" si="3"/>
        <v>52.5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6095.25</v>
      </c>
    </row>
    <row r="18" spans="1:36" s="32" customFormat="1" x14ac:dyDescent="0.25">
      <c r="A18" s="30" t="s">
        <v>23</v>
      </c>
      <c r="B18" s="33">
        <v>85</v>
      </c>
      <c r="C18" s="33">
        <v>260</v>
      </c>
      <c r="D18" s="33">
        <v>127</v>
      </c>
      <c r="E18" s="33">
        <v>320</v>
      </c>
      <c r="F18" s="33">
        <v>131</v>
      </c>
      <c r="G18" s="33"/>
      <c r="H18" s="33">
        <v>247</v>
      </c>
      <c r="I18" s="33">
        <v>60</v>
      </c>
      <c r="J18" s="33">
        <v>105</v>
      </c>
      <c r="K18" s="33">
        <v>70</v>
      </c>
      <c r="L18" s="33">
        <v>300</v>
      </c>
      <c r="M18" s="33">
        <v>144</v>
      </c>
      <c r="N18" s="33">
        <v>6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1855</v>
      </c>
      <c r="AJ18" s="70"/>
    </row>
    <row r="19" spans="1:36" s="47" customFormat="1" x14ac:dyDescent="0.25">
      <c r="A19" s="46" t="s">
        <v>27</v>
      </c>
      <c r="B19" s="22">
        <f>B18*$B$9</f>
        <v>442</v>
      </c>
      <c r="C19" s="22">
        <f t="shared" ref="C19:L19" si="5">C18*$B$9</f>
        <v>1352</v>
      </c>
      <c r="D19" s="22">
        <f t="shared" si="5"/>
        <v>660.4</v>
      </c>
      <c r="E19" s="22">
        <f t="shared" si="5"/>
        <v>1664</v>
      </c>
      <c r="F19" s="22">
        <f t="shared" si="5"/>
        <v>681.2</v>
      </c>
      <c r="G19" s="22">
        <f t="shared" si="5"/>
        <v>0</v>
      </c>
      <c r="H19" s="22">
        <f t="shared" si="5"/>
        <v>1284.4000000000001</v>
      </c>
      <c r="I19" s="22">
        <f t="shared" si="5"/>
        <v>312</v>
      </c>
      <c r="J19" s="22">
        <f t="shared" si="5"/>
        <v>546</v>
      </c>
      <c r="K19" s="22">
        <f t="shared" si="5"/>
        <v>364</v>
      </c>
      <c r="L19" s="22">
        <f t="shared" si="5"/>
        <v>1560</v>
      </c>
      <c r="M19" s="22">
        <f t="shared" ref="M19:R19" si="6">M18*$B$9</f>
        <v>748.80000000000007</v>
      </c>
      <c r="N19" s="22">
        <f t="shared" si="6"/>
        <v>31.200000000000003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9646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</v>
      </c>
      <c r="C22" s="20">
        <f t="shared" ref="C22:L22" si="11">+C16+C18+C20</f>
        <v>260</v>
      </c>
      <c r="D22" s="20">
        <f t="shared" si="11"/>
        <v>127</v>
      </c>
      <c r="E22" s="20">
        <f t="shared" si="11"/>
        <v>320</v>
      </c>
      <c r="F22" s="20">
        <f t="shared" si="11"/>
        <v>131</v>
      </c>
      <c r="G22" s="20">
        <f t="shared" si="11"/>
        <v>0</v>
      </c>
      <c r="H22" s="20">
        <f t="shared" si="11"/>
        <v>461</v>
      </c>
      <c r="I22" s="20">
        <f t="shared" si="11"/>
        <v>383</v>
      </c>
      <c r="J22" s="20">
        <f t="shared" si="11"/>
        <v>182</v>
      </c>
      <c r="K22" s="20">
        <f t="shared" si="11"/>
        <v>176</v>
      </c>
      <c r="L22" s="20">
        <f t="shared" si="11"/>
        <v>503</v>
      </c>
      <c r="M22" s="20">
        <f t="shared" ref="M22:S22" si="12">+M16+M18+M20</f>
        <v>372</v>
      </c>
      <c r="N22" s="20">
        <f t="shared" si="12"/>
        <v>16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3016</v>
      </c>
    </row>
    <row r="23" spans="1:36" s="47" customFormat="1" x14ac:dyDescent="0.25">
      <c r="A23" s="48" t="s">
        <v>26</v>
      </c>
      <c r="B23" s="19">
        <f>+B17+B19+B21</f>
        <v>442</v>
      </c>
      <c r="C23" s="19">
        <f t="shared" ref="C23:L23" si="14">+C17+C19+C21</f>
        <v>1352</v>
      </c>
      <c r="D23" s="19">
        <f t="shared" si="14"/>
        <v>660.4</v>
      </c>
      <c r="E23" s="19">
        <f t="shared" si="14"/>
        <v>1664</v>
      </c>
      <c r="F23" s="19">
        <f t="shared" si="14"/>
        <v>681.2</v>
      </c>
      <c r="G23" s="19">
        <f t="shared" si="14"/>
        <v>0</v>
      </c>
      <c r="H23" s="19">
        <f t="shared" si="14"/>
        <v>2407.9</v>
      </c>
      <c r="I23" s="19">
        <f t="shared" si="14"/>
        <v>2007.75</v>
      </c>
      <c r="J23" s="19">
        <f t="shared" si="14"/>
        <v>950.25</v>
      </c>
      <c r="K23" s="19">
        <f t="shared" si="14"/>
        <v>920.5</v>
      </c>
      <c r="L23" s="19">
        <f t="shared" si="14"/>
        <v>2625.75</v>
      </c>
      <c r="M23" s="19">
        <f t="shared" ref="M23:S23" si="15">+M17+M19+M21</f>
        <v>1945.8000000000002</v>
      </c>
      <c r="N23" s="19">
        <f t="shared" si="15"/>
        <v>83.7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15741.25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5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27.9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27.9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5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27.9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27.9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5.0999999999999996</v>
      </c>
      <c r="K32" s="36"/>
      <c r="L32" s="36">
        <v>40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45.1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26.774999999999999</v>
      </c>
      <c r="K33" s="22">
        <f t="shared" si="30"/>
        <v>0</v>
      </c>
      <c r="L33" s="22">
        <f t="shared" si="30"/>
        <v>210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236.77500000000001</v>
      </c>
    </row>
    <row r="34" spans="1:34" x14ac:dyDescent="0.25">
      <c r="A34" s="13" t="s">
        <v>36</v>
      </c>
      <c r="B34" s="38">
        <v>30</v>
      </c>
      <c r="C34" s="38"/>
      <c r="D34" s="38"/>
      <c r="E34" s="38"/>
      <c r="F34" s="38"/>
      <c r="G34" s="38"/>
      <c r="H34" s="38">
        <v>51.09</v>
      </c>
      <c r="I34" s="38">
        <v>23.43</v>
      </c>
      <c r="J34" s="38"/>
      <c r="K34" s="38"/>
      <c r="L34" s="38"/>
      <c r="M34" s="38">
        <v>19.75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124.27000000000001</v>
      </c>
    </row>
    <row r="35" spans="1:34" s="47" customFormat="1" x14ac:dyDescent="0.25">
      <c r="A35" s="46" t="s">
        <v>35</v>
      </c>
      <c r="B35" s="22">
        <f>B34*$B$9</f>
        <v>156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265.66800000000001</v>
      </c>
      <c r="I35" s="22">
        <f t="shared" si="33"/>
        <v>121.836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102.7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646.20400000000006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51.09</v>
      </c>
      <c r="I38" s="20">
        <f t="shared" si="39"/>
        <v>23.43</v>
      </c>
      <c r="J38" s="20">
        <f t="shared" si="39"/>
        <v>5.0999999999999996</v>
      </c>
      <c r="K38" s="20">
        <f t="shared" si="39"/>
        <v>0</v>
      </c>
      <c r="L38" s="20">
        <f t="shared" si="39"/>
        <v>40</v>
      </c>
      <c r="M38" s="20">
        <f t="shared" ref="M38:S38" si="40">+M32+M34+M36</f>
        <v>19.75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169.37</v>
      </c>
    </row>
    <row r="39" spans="1:34" s="47" customFormat="1" x14ac:dyDescent="0.25">
      <c r="A39" s="48" t="s">
        <v>42</v>
      </c>
      <c r="B39" s="19">
        <f>+B33+B35+B37</f>
        <v>156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265.66800000000001</v>
      </c>
      <c r="I39" s="19">
        <f t="shared" si="42"/>
        <v>121.836</v>
      </c>
      <c r="J39" s="19">
        <f t="shared" si="42"/>
        <v>26.774999999999999</v>
      </c>
      <c r="K39" s="19">
        <f t="shared" si="42"/>
        <v>0</v>
      </c>
      <c r="L39" s="19">
        <f t="shared" si="42"/>
        <v>210</v>
      </c>
      <c r="M39" s="19">
        <f t="shared" ref="M39:S39" si="43">+M33+M35+M37</f>
        <v>102.7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882.97900000000004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65.290000000000006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65.290000000000006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342.77250000000004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342.77250000000004</v>
      </c>
    </row>
    <row r="42" spans="1:34" x14ac:dyDescent="0.25">
      <c r="A42" s="13" t="s">
        <v>45</v>
      </c>
      <c r="B42" s="38"/>
      <c r="C42" s="38"/>
      <c r="D42" s="38">
        <v>97.47</v>
      </c>
      <c r="E42" s="38"/>
      <c r="F42" s="38"/>
      <c r="G42" s="38"/>
      <c r="H42" s="38">
        <v>271.66000000000003</v>
      </c>
      <c r="I42" s="38">
        <v>24.42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393.55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506.84399999999999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1412.6320000000003</v>
      </c>
      <c r="I43" s="22">
        <f t="shared" si="48"/>
        <v>126.98400000000001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2046.4600000000003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97.47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271.66000000000003</v>
      </c>
      <c r="I46" s="20">
        <f t="shared" si="54"/>
        <v>24.42</v>
      </c>
      <c r="J46" s="20">
        <f t="shared" si="54"/>
        <v>65.290000000000006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458.84000000000003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506.84399999999999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1412.6320000000003</v>
      </c>
      <c r="I47" s="19">
        <f t="shared" si="57"/>
        <v>126.98400000000001</v>
      </c>
      <c r="J47" s="19">
        <f t="shared" si="57"/>
        <v>342.77250000000004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2389.2325000000001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654.52</v>
      </c>
      <c r="C49" s="44">
        <v>643.70000000000005</v>
      </c>
      <c r="D49" s="44">
        <v>414.28</v>
      </c>
      <c r="E49" s="44">
        <v>2090.9499999999998</v>
      </c>
      <c r="F49" s="44">
        <v>937.98</v>
      </c>
      <c r="G49" s="44">
        <v>254.5</v>
      </c>
      <c r="H49" s="44">
        <v>1509.18</v>
      </c>
      <c r="I49" s="44">
        <v>2163.48</v>
      </c>
      <c r="J49" s="44">
        <v>2213.91</v>
      </c>
      <c r="K49" s="44">
        <v>1381.08</v>
      </c>
      <c r="L49" s="44">
        <v>1530.09</v>
      </c>
      <c r="M49" s="45">
        <v>4067.15</v>
      </c>
      <c r="N49" s="45">
        <v>297.54000000000002</v>
      </c>
      <c r="O49" s="45">
        <v>1039.7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19198.060000000001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65.62</v>
      </c>
      <c r="C53" s="44">
        <v>48.25</v>
      </c>
      <c r="D53" s="44">
        <v>34.32</v>
      </c>
      <c r="E53" s="44">
        <v>159.44999999999999</v>
      </c>
      <c r="F53" s="44"/>
      <c r="G53" s="44"/>
      <c r="H53" s="44">
        <v>330.16</v>
      </c>
      <c r="I53" s="44">
        <v>132.85</v>
      </c>
      <c r="J53" s="44">
        <v>531.86</v>
      </c>
      <c r="K53" s="44">
        <v>107.38</v>
      </c>
      <c r="L53" s="44"/>
      <c r="M53" s="45"/>
      <c r="N53" s="45">
        <v>98.12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1508.0099999999998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205.22</v>
      </c>
      <c r="J54" s="44"/>
      <c r="K54" s="44"/>
      <c r="L54" s="44">
        <v>33.76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238.98</v>
      </c>
    </row>
    <row r="55" spans="1:34" x14ac:dyDescent="0.25">
      <c r="A55" s="17" t="s">
        <v>52</v>
      </c>
      <c r="B55" s="44"/>
      <c r="C55" s="44"/>
      <c r="D55" s="44"/>
      <c r="E55" s="44">
        <v>66.430000000000007</v>
      </c>
      <c r="F55" s="44"/>
      <c r="G55" s="44"/>
      <c r="H55" s="44"/>
      <c r="I55" s="44"/>
      <c r="J55" s="44"/>
      <c r="K55" s="44"/>
      <c r="L55" s="44">
        <v>192.28</v>
      </c>
      <c r="M55" s="45">
        <v>90.84</v>
      </c>
      <c r="N55" s="45"/>
      <c r="O55" s="45">
        <v>123.7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473.25000000000006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>
        <v>4.13</v>
      </c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4.13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1328.1399999999999</v>
      </c>
      <c r="C64" s="53">
        <f t="shared" ref="C64:AG64" si="61">+C15+C23+C31+C39+C47+C48+C49+C50+C51+C52+C53+C54+C55+C56+C57+C58+C59+C60+C61+C62+C63</f>
        <v>2079.4499999999998</v>
      </c>
      <c r="D64" s="53">
        <f t="shared" si="61"/>
        <v>1616.3439999999998</v>
      </c>
      <c r="E64" s="53">
        <f t="shared" si="61"/>
        <v>4673.33</v>
      </c>
      <c r="F64" s="53">
        <f t="shared" si="61"/>
        <v>1622.68</v>
      </c>
      <c r="G64" s="53">
        <f t="shared" si="61"/>
        <v>254.5</v>
      </c>
      <c r="H64" s="53">
        <f t="shared" si="61"/>
        <v>6164.5400000000009</v>
      </c>
      <c r="I64" s="53">
        <f t="shared" si="61"/>
        <v>4836.12</v>
      </c>
      <c r="J64" s="53">
        <f t="shared" si="61"/>
        <v>4076.5675000000001</v>
      </c>
      <c r="K64" s="53">
        <f t="shared" si="61"/>
        <v>2442.36</v>
      </c>
      <c r="L64" s="53">
        <f t="shared" si="61"/>
        <v>4978.38</v>
      </c>
      <c r="M64" s="53">
        <f t="shared" si="61"/>
        <v>6412.49</v>
      </c>
      <c r="N64" s="53">
        <f t="shared" si="61"/>
        <v>543.36</v>
      </c>
      <c r="O64" s="53">
        <f t="shared" si="61"/>
        <v>1201.0300000000002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42229.291499999999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1327.6</v>
      </c>
      <c r="C67" s="57">
        <f t="shared" ref="C67:L67" si="63">C12</f>
        <v>2065.85</v>
      </c>
      <c r="D67" s="57">
        <f t="shared" si="63"/>
        <v>1616.59</v>
      </c>
      <c r="E67" s="57">
        <f t="shared" si="63"/>
        <v>4665.6400000000003</v>
      </c>
      <c r="F67" s="57">
        <f t="shared" si="63"/>
        <v>1622.09</v>
      </c>
      <c r="G67" s="57">
        <f t="shared" si="63"/>
        <v>254.5</v>
      </c>
      <c r="H67" s="57">
        <f t="shared" si="63"/>
        <v>6165.66</v>
      </c>
      <c r="I67" s="57">
        <f t="shared" si="63"/>
        <v>4849.97</v>
      </c>
      <c r="J67" s="57">
        <f t="shared" si="63"/>
        <v>4084.15</v>
      </c>
      <c r="K67" s="57">
        <f t="shared" si="63"/>
        <v>2436.77</v>
      </c>
      <c r="L67" s="57">
        <f t="shared" si="63"/>
        <v>4980.84</v>
      </c>
      <c r="M67" s="57">
        <f t="shared" ref="M67:AG67" si="64">M12</f>
        <v>6410.89</v>
      </c>
      <c r="N67" s="57">
        <f t="shared" si="64"/>
        <v>542.89</v>
      </c>
      <c r="O67" s="57">
        <f t="shared" si="64"/>
        <v>1205.1500000000001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42228.590000000004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1327.6</v>
      </c>
      <c r="C69" s="59">
        <f t="shared" ref="C69:L69" si="67">+C67+C68</f>
        <v>2065.85</v>
      </c>
      <c r="D69" s="59">
        <f t="shared" si="67"/>
        <v>1616.59</v>
      </c>
      <c r="E69" s="59">
        <f t="shared" si="67"/>
        <v>4665.6400000000003</v>
      </c>
      <c r="F69" s="59">
        <f t="shared" si="67"/>
        <v>1622.09</v>
      </c>
      <c r="G69" s="59">
        <f t="shared" si="67"/>
        <v>254.5</v>
      </c>
      <c r="H69" s="59">
        <f t="shared" si="67"/>
        <v>6165.66</v>
      </c>
      <c r="I69" s="59">
        <f t="shared" si="67"/>
        <v>4849.97</v>
      </c>
      <c r="J69" s="59">
        <f t="shared" si="67"/>
        <v>4084.15</v>
      </c>
      <c r="K69" s="59">
        <f t="shared" si="67"/>
        <v>2436.77</v>
      </c>
      <c r="L69" s="59">
        <f t="shared" si="67"/>
        <v>4980.84</v>
      </c>
      <c r="M69" s="59">
        <f t="shared" ref="M69:AG69" si="68">+M67+M68</f>
        <v>6410.89</v>
      </c>
      <c r="N69" s="59">
        <f t="shared" si="68"/>
        <v>542.89</v>
      </c>
      <c r="O69" s="59">
        <f t="shared" si="68"/>
        <v>1205.1500000000001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42228.590000000004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0.53999999999996362</v>
      </c>
      <c r="C70" s="57">
        <f t="shared" si="69"/>
        <v>13.599999999999909</v>
      </c>
      <c r="D70" s="57">
        <f t="shared" si="69"/>
        <v>-0.24600000000009459</v>
      </c>
      <c r="E70" s="57">
        <f t="shared" si="69"/>
        <v>7.6899999999995998</v>
      </c>
      <c r="F70" s="57">
        <f t="shared" si="69"/>
        <v>0.59000000000014552</v>
      </c>
      <c r="G70" s="57">
        <f t="shared" si="69"/>
        <v>0</v>
      </c>
      <c r="H70" s="57">
        <f t="shared" si="69"/>
        <v>-1.1199999999989814</v>
      </c>
      <c r="I70" s="57">
        <f t="shared" si="69"/>
        <v>-13.850000000000364</v>
      </c>
      <c r="J70" s="57">
        <f t="shared" si="69"/>
        <v>-7.5824999999999818</v>
      </c>
      <c r="K70" s="57">
        <f t="shared" si="69"/>
        <v>5.5900000000001455</v>
      </c>
      <c r="L70" s="57">
        <f t="shared" si="69"/>
        <v>-2.4600000000000364</v>
      </c>
      <c r="M70" s="57">
        <f t="shared" ref="M70:AG70" si="70">+M64-M69</f>
        <v>1.5999999999994543</v>
      </c>
      <c r="N70" s="57">
        <f t="shared" si="70"/>
        <v>0.47000000000002728</v>
      </c>
      <c r="O70" s="57">
        <f t="shared" si="70"/>
        <v>-4.1199999999998909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0.70149999999989632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130</v>
      </c>
      <c r="F71" s="14"/>
      <c r="G71" s="14"/>
      <c r="H71" s="14"/>
      <c r="I71" s="14" t="s">
        <v>133</v>
      </c>
      <c r="J71" s="14" t="s">
        <v>135</v>
      </c>
      <c r="K71" s="14"/>
      <c r="L71" s="14"/>
      <c r="M71" s="29"/>
      <c r="N71" s="29"/>
      <c r="O71" s="29" t="s">
        <v>136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131</v>
      </c>
      <c r="I72" s="12" t="s">
        <v>134</v>
      </c>
      <c r="O72" s="12" t="s">
        <v>137</v>
      </c>
      <c r="AH72" s="47"/>
    </row>
    <row r="73" spans="1:34" x14ac:dyDescent="0.25">
      <c r="E73" s="15" t="s">
        <v>132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L68" sqref="AL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1853.32</v>
      </c>
      <c r="C12" s="26">
        <v>2475.02</v>
      </c>
      <c r="D12" s="26">
        <v>1022.42</v>
      </c>
      <c r="E12" s="26">
        <v>1045.72</v>
      </c>
      <c r="F12" s="26">
        <v>973.68</v>
      </c>
      <c r="G12" s="26">
        <v>3159.69</v>
      </c>
      <c r="H12" s="26">
        <v>3166.86</v>
      </c>
      <c r="I12" s="26">
        <v>3479.62</v>
      </c>
      <c r="J12" s="26">
        <v>2853.34</v>
      </c>
      <c r="K12" s="26">
        <v>856.68</v>
      </c>
      <c r="L12" s="26">
        <v>1305.44</v>
      </c>
      <c r="M12" s="26">
        <v>2167.33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24359.120000000003</v>
      </c>
      <c r="AI12" s="26">
        <v>24134.35</v>
      </c>
      <c r="AJ12" s="69">
        <f>+AI12-AH12</f>
        <v>-224.77000000000407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163.5</v>
      </c>
      <c r="C15" s="23">
        <v>144</v>
      </c>
      <c r="D15" s="23">
        <v>5.5</v>
      </c>
      <c r="E15" s="23">
        <v>14.5</v>
      </c>
      <c r="F15" s="23">
        <v>0</v>
      </c>
      <c r="G15" s="23">
        <v>152</v>
      </c>
      <c r="H15" s="23">
        <v>125.5</v>
      </c>
      <c r="I15" s="23">
        <v>41</v>
      </c>
      <c r="J15" s="23">
        <v>13</v>
      </c>
      <c r="K15" s="23">
        <v>117</v>
      </c>
      <c r="L15" s="23">
        <v>111</v>
      </c>
      <c r="M15" s="23">
        <v>39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926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124</v>
      </c>
      <c r="H16" s="31">
        <v>155</v>
      </c>
      <c r="I16" s="31">
        <v>164</v>
      </c>
      <c r="J16" s="31">
        <v>60</v>
      </c>
      <c r="K16" s="31"/>
      <c r="L16" s="31">
        <v>65</v>
      </c>
      <c r="M16" s="31">
        <v>99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651</v>
      </c>
      <c r="H17" s="22">
        <f t="shared" si="2"/>
        <v>813.75</v>
      </c>
      <c r="I17" s="22">
        <f t="shared" si="2"/>
        <v>861</v>
      </c>
      <c r="J17" s="22">
        <f t="shared" si="2"/>
        <v>315</v>
      </c>
      <c r="K17" s="22">
        <f t="shared" si="2"/>
        <v>0</v>
      </c>
      <c r="L17" s="22">
        <f t="shared" si="2"/>
        <v>341.25</v>
      </c>
      <c r="M17" s="22">
        <f t="shared" si="2"/>
        <v>519.75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3501.75</v>
      </c>
    </row>
    <row r="18" spans="1:36" s="32" customFormat="1" x14ac:dyDescent="0.25">
      <c r="A18" s="30" t="s">
        <v>23</v>
      </c>
      <c r="B18" s="33">
        <v>99</v>
      </c>
      <c r="C18" s="33">
        <v>98</v>
      </c>
      <c r="D18" s="33">
        <v>118</v>
      </c>
      <c r="E18" s="33">
        <v>41</v>
      </c>
      <c r="F18" s="33">
        <v>60</v>
      </c>
      <c r="G18" s="33">
        <v>36</v>
      </c>
      <c r="H18" s="33">
        <v>84</v>
      </c>
      <c r="I18" s="33">
        <v>109</v>
      </c>
      <c r="J18" s="33">
        <v>116</v>
      </c>
      <c r="K18" s="33"/>
      <c r="L18" s="33">
        <v>50</v>
      </c>
      <c r="M18" s="33">
        <v>78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889</v>
      </c>
      <c r="AJ18" s="70"/>
    </row>
    <row r="19" spans="1:36" s="47" customFormat="1" x14ac:dyDescent="0.25">
      <c r="A19" s="46" t="s">
        <v>27</v>
      </c>
      <c r="B19" s="22">
        <f>B18*$B$9</f>
        <v>514.80000000000007</v>
      </c>
      <c r="C19" s="22">
        <f t="shared" ref="C19:AG19" si="3">C18*$B$9</f>
        <v>509.6</v>
      </c>
      <c r="D19" s="22">
        <f t="shared" si="3"/>
        <v>613.6</v>
      </c>
      <c r="E19" s="22">
        <f t="shared" si="3"/>
        <v>213.20000000000002</v>
      </c>
      <c r="F19" s="22">
        <f t="shared" si="3"/>
        <v>312</v>
      </c>
      <c r="G19" s="22">
        <f t="shared" si="3"/>
        <v>187.20000000000002</v>
      </c>
      <c r="H19" s="22">
        <f t="shared" si="3"/>
        <v>436.8</v>
      </c>
      <c r="I19" s="22">
        <f t="shared" si="3"/>
        <v>566.80000000000007</v>
      </c>
      <c r="J19" s="22">
        <f t="shared" si="3"/>
        <v>603.20000000000005</v>
      </c>
      <c r="K19" s="22">
        <f t="shared" si="3"/>
        <v>0</v>
      </c>
      <c r="L19" s="22">
        <f t="shared" si="3"/>
        <v>260</v>
      </c>
      <c r="M19" s="22">
        <f t="shared" si="3"/>
        <v>405.6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4622.8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99</v>
      </c>
      <c r="C22" s="20">
        <f t="shared" ref="C22:AG23" si="5">+C16+C18+C20</f>
        <v>98</v>
      </c>
      <c r="D22" s="20">
        <f t="shared" si="5"/>
        <v>118</v>
      </c>
      <c r="E22" s="20">
        <f t="shared" si="5"/>
        <v>41</v>
      </c>
      <c r="F22" s="20">
        <f t="shared" si="5"/>
        <v>60</v>
      </c>
      <c r="G22" s="20">
        <f t="shared" si="5"/>
        <v>160</v>
      </c>
      <c r="H22" s="20">
        <f t="shared" si="5"/>
        <v>239</v>
      </c>
      <c r="I22" s="20">
        <f t="shared" si="5"/>
        <v>273</v>
      </c>
      <c r="J22" s="20">
        <f t="shared" si="5"/>
        <v>176</v>
      </c>
      <c r="K22" s="20">
        <f t="shared" si="5"/>
        <v>0</v>
      </c>
      <c r="L22" s="20">
        <f t="shared" si="5"/>
        <v>115</v>
      </c>
      <c r="M22" s="20">
        <f t="shared" si="5"/>
        <v>177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1556</v>
      </c>
    </row>
    <row r="23" spans="1:36" s="47" customFormat="1" x14ac:dyDescent="0.25">
      <c r="A23" s="48" t="s">
        <v>26</v>
      </c>
      <c r="B23" s="19">
        <f>+B17+B19+B21</f>
        <v>514.80000000000007</v>
      </c>
      <c r="C23" s="19">
        <f t="shared" si="5"/>
        <v>509.6</v>
      </c>
      <c r="D23" s="19">
        <f t="shared" si="5"/>
        <v>613.6</v>
      </c>
      <c r="E23" s="19">
        <f t="shared" si="5"/>
        <v>213.20000000000002</v>
      </c>
      <c r="F23" s="19">
        <f t="shared" si="5"/>
        <v>312</v>
      </c>
      <c r="G23" s="19">
        <f t="shared" si="5"/>
        <v>838.2</v>
      </c>
      <c r="H23" s="19">
        <f t="shared" si="5"/>
        <v>1250.55</v>
      </c>
      <c r="I23" s="19">
        <f t="shared" si="5"/>
        <v>1427.8000000000002</v>
      </c>
      <c r="J23" s="19">
        <f t="shared" si="5"/>
        <v>918.2</v>
      </c>
      <c r="K23" s="19">
        <f t="shared" si="5"/>
        <v>0</v>
      </c>
      <c r="L23" s="19">
        <f t="shared" si="5"/>
        <v>601.25</v>
      </c>
      <c r="M23" s="19">
        <f t="shared" si="5"/>
        <v>925.35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8124.55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>
        <v>25</v>
      </c>
      <c r="F34" s="38"/>
      <c r="G34" s="38"/>
      <c r="H34" s="38"/>
      <c r="I34" s="38">
        <v>14.9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39.9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130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77.48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207.48000000000002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25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14.9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39.9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77.48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207.48000000000002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>
        <v>16.59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16.59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86.268000000000001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86.268000000000001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16.59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16.59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86.268000000000001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86.268000000000001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907.1</v>
      </c>
      <c r="C49" s="44">
        <v>984.03</v>
      </c>
      <c r="D49" s="44">
        <v>383.04</v>
      </c>
      <c r="E49" s="44">
        <v>690.96</v>
      </c>
      <c r="F49" s="44">
        <v>570.28</v>
      </c>
      <c r="G49" s="44">
        <v>737.69</v>
      </c>
      <c r="H49" s="44">
        <v>1220.42</v>
      </c>
      <c r="I49" s="44">
        <v>1165.55</v>
      </c>
      <c r="J49" s="44"/>
      <c r="K49" s="44">
        <v>739.84</v>
      </c>
      <c r="L49" s="44">
        <v>529.34</v>
      </c>
      <c r="M49" s="45">
        <v>1026.99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8955.2400000000016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>
        <v>232.35</v>
      </c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232.35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10.4</v>
      </c>
      <c r="D52" s="44"/>
      <c r="E52" s="44"/>
      <c r="F52" s="44"/>
      <c r="G52" s="44">
        <v>1022.08</v>
      </c>
      <c r="H52" s="44">
        <v>328.62</v>
      </c>
      <c r="I52" s="44"/>
      <c r="J52" s="44">
        <v>1436.34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2797.4399999999996</v>
      </c>
    </row>
    <row r="53" spans="1:34" x14ac:dyDescent="0.25">
      <c r="A53" s="17" t="s">
        <v>18</v>
      </c>
      <c r="B53" s="44">
        <v>155.37</v>
      </c>
      <c r="C53" s="44">
        <v>324.49</v>
      </c>
      <c r="D53" s="44">
        <v>19.600000000000001</v>
      </c>
      <c r="E53" s="44"/>
      <c r="F53" s="44">
        <v>93.82</v>
      </c>
      <c r="G53" s="44">
        <v>308.25</v>
      </c>
      <c r="H53" s="44">
        <v>159.19999999999999</v>
      </c>
      <c r="I53" s="44">
        <v>278.64999999999998</v>
      </c>
      <c r="J53" s="44">
        <v>455.86</v>
      </c>
      <c r="K53" s="44"/>
      <c r="L53" s="44"/>
      <c r="M53" s="45">
        <v>90.02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1885.2600000000002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19.309999999999999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19.309999999999999</v>
      </c>
    </row>
    <row r="55" spans="1:34" x14ac:dyDescent="0.25">
      <c r="A55" s="17" t="s">
        <v>52</v>
      </c>
      <c r="B55" s="44">
        <v>113.16</v>
      </c>
      <c r="C55" s="44">
        <v>218.94</v>
      </c>
      <c r="D55" s="44">
        <v>0</v>
      </c>
      <c r="E55" s="44">
        <v>0</v>
      </c>
      <c r="F55" s="44"/>
      <c r="G55" s="44">
        <v>77.36</v>
      </c>
      <c r="H55" s="44">
        <v>87.23</v>
      </c>
      <c r="I55" s="44"/>
      <c r="J55" s="44"/>
      <c r="K55" s="44"/>
      <c r="L55" s="44">
        <v>68.05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564.74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>
        <v>264.02999999999997</v>
      </c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264.02999999999997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30.53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30.53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287.64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287.64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1853.93</v>
      </c>
      <c r="C64" s="53">
        <f t="shared" ref="C64:AG64" si="21">+C15+C23+C31+C39+C47+C48+C49+C50+C51+C52+C53+C54+C55+C56+C57+C58+C59+C60+C61+C62+C63</f>
        <v>2479.1</v>
      </c>
      <c r="D64" s="53">
        <f t="shared" si="21"/>
        <v>1021.7400000000001</v>
      </c>
      <c r="E64" s="53">
        <f t="shared" si="21"/>
        <v>1048.6600000000001</v>
      </c>
      <c r="F64" s="53">
        <f t="shared" si="21"/>
        <v>976.09999999999991</v>
      </c>
      <c r="G64" s="53">
        <f t="shared" si="21"/>
        <v>3154.8900000000003</v>
      </c>
      <c r="H64" s="53">
        <f t="shared" si="21"/>
        <v>3171.52</v>
      </c>
      <c r="I64" s="53">
        <f t="shared" si="21"/>
        <v>3486.8599999999997</v>
      </c>
      <c r="J64" s="53">
        <f t="shared" si="21"/>
        <v>2853.9300000000003</v>
      </c>
      <c r="K64" s="53">
        <f t="shared" si="21"/>
        <v>856.84</v>
      </c>
      <c r="L64" s="53">
        <f t="shared" si="21"/>
        <v>1309.6400000000001</v>
      </c>
      <c r="M64" s="53">
        <f t="shared" si="21"/>
        <v>2167.6280000000002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24380.838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1853.32</v>
      </c>
      <c r="C67" s="57">
        <f t="shared" ref="C67:L67" si="23">C12</f>
        <v>2475.02</v>
      </c>
      <c r="D67" s="57">
        <f t="shared" si="23"/>
        <v>1022.42</v>
      </c>
      <c r="E67" s="57">
        <f t="shared" si="23"/>
        <v>1045.72</v>
      </c>
      <c r="F67" s="57">
        <f t="shared" si="23"/>
        <v>973.68</v>
      </c>
      <c r="G67" s="57">
        <f t="shared" si="23"/>
        <v>3159.69</v>
      </c>
      <c r="H67" s="57">
        <f t="shared" si="23"/>
        <v>3166.86</v>
      </c>
      <c r="I67" s="57">
        <f t="shared" si="23"/>
        <v>3479.62</v>
      </c>
      <c r="J67" s="57">
        <f t="shared" si="23"/>
        <v>2853.34</v>
      </c>
      <c r="K67" s="57">
        <f t="shared" si="23"/>
        <v>856.68</v>
      </c>
      <c r="L67" s="57">
        <f t="shared" si="23"/>
        <v>1305.44</v>
      </c>
      <c r="M67" s="57">
        <f t="shared" si="22"/>
        <v>2167.33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24359.120000000003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1853.32</v>
      </c>
      <c r="C69" s="59">
        <f t="shared" ref="C69:AG69" si="25">+C67+C68</f>
        <v>2475.02</v>
      </c>
      <c r="D69" s="59">
        <f t="shared" si="25"/>
        <v>1022.42</v>
      </c>
      <c r="E69" s="59">
        <f t="shared" si="25"/>
        <v>1045.72</v>
      </c>
      <c r="F69" s="59">
        <f t="shared" si="25"/>
        <v>973.68</v>
      </c>
      <c r="G69" s="59">
        <f t="shared" si="25"/>
        <v>3159.69</v>
      </c>
      <c r="H69" s="59">
        <f t="shared" si="25"/>
        <v>3166.86</v>
      </c>
      <c r="I69" s="59">
        <f t="shared" si="25"/>
        <v>3479.62</v>
      </c>
      <c r="J69" s="59">
        <f t="shared" si="25"/>
        <v>2853.34</v>
      </c>
      <c r="K69" s="59">
        <f t="shared" si="25"/>
        <v>856.68</v>
      </c>
      <c r="L69" s="59">
        <f t="shared" si="25"/>
        <v>1305.44</v>
      </c>
      <c r="M69" s="59">
        <f t="shared" si="25"/>
        <v>2167.33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24359.120000000003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0.61000000000012733</v>
      </c>
      <c r="C70" s="57">
        <f t="shared" si="26"/>
        <v>4.0799999999999272</v>
      </c>
      <c r="D70" s="57">
        <f t="shared" si="26"/>
        <v>-0.67999999999983629</v>
      </c>
      <c r="E70" s="57">
        <f t="shared" si="26"/>
        <v>2.9400000000000546</v>
      </c>
      <c r="F70" s="57">
        <f t="shared" si="26"/>
        <v>2.4199999999999591</v>
      </c>
      <c r="G70" s="57">
        <f t="shared" si="26"/>
        <v>-4.7999999999997272</v>
      </c>
      <c r="H70" s="57">
        <f t="shared" si="26"/>
        <v>4.6599999999998545</v>
      </c>
      <c r="I70" s="57">
        <f t="shared" si="26"/>
        <v>7.2399999999997817</v>
      </c>
      <c r="J70" s="57">
        <f t="shared" si="26"/>
        <v>0.59000000000014552</v>
      </c>
      <c r="K70" s="57">
        <f t="shared" si="26"/>
        <v>0.16000000000008185</v>
      </c>
      <c r="L70" s="57">
        <f t="shared" si="26"/>
        <v>4.2000000000000455</v>
      </c>
      <c r="M70" s="57">
        <f t="shared" si="26"/>
        <v>0.29800000000022919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21.718000000000643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 t="s">
        <v>124</v>
      </c>
      <c r="H71" s="14" t="s">
        <v>126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125</v>
      </c>
      <c r="H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52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1722.57</v>
      </c>
      <c r="C12" s="26">
        <v>638.79</v>
      </c>
      <c r="D12" s="26">
        <v>1564.58</v>
      </c>
      <c r="E12" s="26">
        <v>1714.03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5639.9699999999993</v>
      </c>
      <c r="AI12" s="26">
        <v>5575.14</v>
      </c>
      <c r="AJ12" s="69">
        <f>+AI12-AH12</f>
        <v>-64.829999999999018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43.5</v>
      </c>
      <c r="C15" s="23">
        <v>28</v>
      </c>
      <c r="D15" s="23">
        <v>80.5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152</v>
      </c>
    </row>
    <row r="16" spans="1:36" s="32" customFormat="1" x14ac:dyDescent="0.25">
      <c r="A16" s="30" t="s">
        <v>20</v>
      </c>
      <c r="B16" s="31"/>
      <c r="C16" s="31"/>
      <c r="D16" s="31">
        <v>54</v>
      </c>
      <c r="E16" s="31">
        <v>34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283.5</v>
      </c>
      <c r="E17" s="22">
        <f t="shared" si="2"/>
        <v>178.5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462</v>
      </c>
    </row>
    <row r="18" spans="1:36" s="32" customFormat="1" x14ac:dyDescent="0.25">
      <c r="A18" s="30" t="s">
        <v>23</v>
      </c>
      <c r="B18" s="33">
        <v>171</v>
      </c>
      <c r="C18" s="33"/>
      <c r="D18" s="33">
        <v>70</v>
      </c>
      <c r="E18" s="33">
        <v>126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367</v>
      </c>
      <c r="AJ18" s="70"/>
    </row>
    <row r="19" spans="1:36" s="47" customFormat="1" x14ac:dyDescent="0.25">
      <c r="A19" s="46" t="s">
        <v>27</v>
      </c>
      <c r="B19" s="22">
        <f>B18*$B$9</f>
        <v>889.2</v>
      </c>
      <c r="C19" s="22">
        <f t="shared" ref="C19:AG19" si="3">C18*$B$9</f>
        <v>0</v>
      </c>
      <c r="D19" s="22">
        <f t="shared" si="3"/>
        <v>364</v>
      </c>
      <c r="E19" s="22">
        <f t="shared" si="3"/>
        <v>655.20000000000005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1908.4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171</v>
      </c>
      <c r="C22" s="20">
        <f t="shared" ref="C22:AG23" si="5">+C16+C18+C20</f>
        <v>0</v>
      </c>
      <c r="D22" s="20">
        <f t="shared" si="5"/>
        <v>124</v>
      </c>
      <c r="E22" s="20">
        <f t="shared" si="5"/>
        <v>160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455</v>
      </c>
    </row>
    <row r="23" spans="1:36" s="47" customFormat="1" x14ac:dyDescent="0.25">
      <c r="A23" s="48" t="s">
        <v>26</v>
      </c>
      <c r="B23" s="19">
        <f>+B17+B19+B21</f>
        <v>889.2</v>
      </c>
      <c r="C23" s="19">
        <f t="shared" si="5"/>
        <v>0</v>
      </c>
      <c r="D23" s="19">
        <f t="shared" si="5"/>
        <v>647.5</v>
      </c>
      <c r="E23" s="19">
        <f t="shared" si="5"/>
        <v>833.7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2370.4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697.06</v>
      </c>
      <c r="C49" s="44">
        <v>581.16999999999996</v>
      </c>
      <c r="D49" s="44">
        <v>615.14</v>
      </c>
      <c r="E49" s="44">
        <v>602.42999999999995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2495.7999999999997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92.65</v>
      </c>
      <c r="C53" s="44">
        <v>25.09</v>
      </c>
      <c r="D53" s="44">
        <v>220.84</v>
      </c>
      <c r="E53" s="44">
        <v>286.02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624.6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5.2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1722.41</v>
      </c>
      <c r="C64" s="53">
        <f t="shared" ref="C64:AG64" si="21">+C15+C23+C31+C39+C47+C48+C49+C50+C51+C52+C53+C54+C55+C56+C57+C58+C59+C60+C61+C62+C63</f>
        <v>639.46</v>
      </c>
      <c r="D64" s="53">
        <f t="shared" si="21"/>
        <v>1563.9799999999998</v>
      </c>
      <c r="E64" s="53">
        <f t="shared" si="21"/>
        <v>1722.15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5648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1722.57</v>
      </c>
      <c r="C67" s="57">
        <f t="shared" ref="C67:L67" si="23">C12</f>
        <v>638.79</v>
      </c>
      <c r="D67" s="57">
        <f t="shared" si="23"/>
        <v>1564.58</v>
      </c>
      <c r="E67" s="57">
        <f t="shared" si="23"/>
        <v>1714.03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5639.9699999999993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1722.57</v>
      </c>
      <c r="C69" s="59">
        <f t="shared" ref="C69:AG69" si="25">+C67+C68</f>
        <v>638.79</v>
      </c>
      <c r="D69" s="59">
        <f t="shared" si="25"/>
        <v>1564.58</v>
      </c>
      <c r="E69" s="59">
        <f t="shared" si="25"/>
        <v>1714.03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5639.9699999999993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-0.15999999999985448</v>
      </c>
      <c r="C70" s="57">
        <f t="shared" si="26"/>
        <v>0.67000000000007276</v>
      </c>
      <c r="D70" s="57">
        <f t="shared" si="26"/>
        <v>-0.60000000000013642</v>
      </c>
      <c r="E70" s="57">
        <f t="shared" si="26"/>
        <v>8.1200000000001182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8.0300000000002001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27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2441.15</v>
      </c>
      <c r="C12" s="26">
        <v>3245.77</v>
      </c>
      <c r="D12" s="26">
        <v>679.2</v>
      </c>
      <c r="E12" s="26">
        <v>1019.43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7385.55</v>
      </c>
      <c r="AI12" s="26">
        <v>7324.12</v>
      </c>
      <c r="AJ12" s="69">
        <f>+AI12-AH12</f>
        <v>-61.430000000000291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420.5</v>
      </c>
      <c r="C15" s="23">
        <v>172.5</v>
      </c>
      <c r="D15" s="23">
        <v>308.7</v>
      </c>
      <c r="E15" s="23">
        <v>294.5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1196.2</v>
      </c>
    </row>
    <row r="16" spans="1:36" s="32" customFormat="1" x14ac:dyDescent="0.25">
      <c r="A16" s="30" t="s">
        <v>20</v>
      </c>
      <c r="B16" s="31">
        <v>10</v>
      </c>
      <c r="C16" s="31">
        <v>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</v>
      </c>
      <c r="AJ16" s="70"/>
    </row>
    <row r="17" spans="1:36" s="47" customFormat="1" x14ac:dyDescent="0.25">
      <c r="A17" s="46" t="s">
        <v>27</v>
      </c>
      <c r="B17" s="22">
        <f>B16*$B$8</f>
        <v>52.5</v>
      </c>
      <c r="C17" s="22">
        <f>C16*$B$8</f>
        <v>78.75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131.25</v>
      </c>
    </row>
    <row r="18" spans="1:36" s="32" customFormat="1" x14ac:dyDescent="0.25">
      <c r="A18" s="30" t="s">
        <v>23</v>
      </c>
      <c r="B18" s="33">
        <v>109</v>
      </c>
      <c r="C18" s="33">
        <v>232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341</v>
      </c>
      <c r="AJ18" s="70"/>
    </row>
    <row r="19" spans="1:36" s="47" customFormat="1" x14ac:dyDescent="0.25">
      <c r="A19" s="46" t="s">
        <v>27</v>
      </c>
      <c r="B19" s="22">
        <f>B18*$B$9</f>
        <v>566.80000000000007</v>
      </c>
      <c r="C19" s="22">
        <f t="shared" ref="C19:AG19" si="3">C18*$B$9</f>
        <v>1206.4000000000001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1773.2000000000003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119</v>
      </c>
      <c r="C22" s="20">
        <f t="shared" ref="C22:AG23" si="5">+C16+C18+C20</f>
        <v>247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366</v>
      </c>
    </row>
    <row r="23" spans="1:36" s="47" customFormat="1" x14ac:dyDescent="0.25">
      <c r="A23" s="48" t="s">
        <v>26</v>
      </c>
      <c r="B23" s="19">
        <f>+B17+B19+B21</f>
        <v>619.30000000000007</v>
      </c>
      <c r="C23" s="19">
        <f t="shared" si="5"/>
        <v>1285.1500000000001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1904.4500000000003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0</v>
      </c>
      <c r="C34" s="38">
        <v>100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100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520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520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520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520</v>
      </c>
    </row>
    <row r="40" spans="1:34" x14ac:dyDescent="0.25">
      <c r="A40" s="13" t="s">
        <v>43</v>
      </c>
      <c r="B40" s="36"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6.27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6.27</v>
      </c>
    </row>
    <row r="43" spans="1:34" s="47" customFormat="1" x14ac:dyDescent="0.25">
      <c r="A43" s="46" t="s">
        <v>44</v>
      </c>
      <c r="B43" s="22">
        <f>B42*$B$9</f>
        <v>32.603999999999999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32.603999999999999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6.27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6.27</v>
      </c>
    </row>
    <row r="47" spans="1:34" s="47" customFormat="1" x14ac:dyDescent="0.25">
      <c r="A47" s="48" t="s">
        <v>48</v>
      </c>
      <c r="B47" s="19">
        <f>+B41+B43+B45</f>
        <v>32.603999999999999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32.603999999999999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1063.08</v>
      </c>
      <c r="C49" s="44">
        <v>844.06</v>
      </c>
      <c r="D49" s="44">
        <v>327.95</v>
      </c>
      <c r="E49" s="44">
        <v>468.87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2703.9599999999996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296.68</v>
      </c>
      <c r="C53" s="44">
        <v>428.86</v>
      </c>
      <c r="D53" s="44">
        <v>43.85</v>
      </c>
      <c r="E53" s="44">
        <v>257.47000000000003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1026.8600000000001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2442.1640000000002</v>
      </c>
      <c r="C64" s="53">
        <f t="shared" ref="C64:AG64" si="21">+C15+C23+C31+C39+C47+C48+C49+C50+C51+C52+C53+C54+C55+C56+C57+C58+C59+C60+C61+C62+C63</f>
        <v>3250.57</v>
      </c>
      <c r="D64" s="53">
        <f t="shared" si="21"/>
        <v>680.5</v>
      </c>
      <c r="E64" s="53">
        <f t="shared" si="21"/>
        <v>1020.84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7394.0740000000005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2441.15</v>
      </c>
      <c r="C67" s="57">
        <f t="shared" ref="C67:L67" si="23">C12</f>
        <v>3245.77</v>
      </c>
      <c r="D67" s="57">
        <f t="shared" si="23"/>
        <v>679.2</v>
      </c>
      <c r="E67" s="57">
        <f t="shared" si="23"/>
        <v>1019.43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7385.55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2441.15</v>
      </c>
      <c r="C69" s="59">
        <f t="shared" ref="C69:AG69" si="25">+C67+C68</f>
        <v>3245.77</v>
      </c>
      <c r="D69" s="59">
        <f t="shared" si="25"/>
        <v>679.2</v>
      </c>
      <c r="E69" s="59">
        <f t="shared" si="25"/>
        <v>1019.43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7385.55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1.0140000000001237</v>
      </c>
      <c r="C70" s="57">
        <f t="shared" si="26"/>
        <v>4.8000000000001819</v>
      </c>
      <c r="D70" s="57">
        <f t="shared" si="26"/>
        <v>1.2999999999999545</v>
      </c>
      <c r="E70" s="57">
        <f t="shared" si="26"/>
        <v>1.4100000000000819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8.524000000000342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D27" sqref="D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423.97</v>
      </c>
      <c r="C12" s="26">
        <v>1508.45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1932.42</v>
      </c>
      <c r="AI12" s="26">
        <v>1911.05</v>
      </c>
      <c r="AJ12" s="69">
        <f>+AI12-AH12</f>
        <v>-21.370000000000118</v>
      </c>
    </row>
    <row r="13" spans="1:36" ht="19.5" customHeight="1" x14ac:dyDescent="0.25">
      <c r="A13" s="25" t="s">
        <v>117</v>
      </c>
      <c r="B13" s="26">
        <v>46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64</v>
      </c>
      <c r="AI13" s="26"/>
      <c r="AJ13" s="69">
        <f>+AI13-AH13</f>
        <v>-64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</v>
      </c>
    </row>
    <row r="16" spans="1:36" s="32" customFormat="1" x14ac:dyDescent="0.25">
      <c r="A16" s="30" t="s">
        <v>20</v>
      </c>
      <c r="B16" s="31"/>
      <c r="C16" s="31">
        <v>46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241.5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241.5</v>
      </c>
    </row>
    <row r="18" spans="1:36" s="32" customFormat="1" x14ac:dyDescent="0.25">
      <c r="A18" s="30" t="s">
        <v>23</v>
      </c>
      <c r="B18" s="33">
        <v>27</v>
      </c>
      <c r="C18" s="33">
        <v>71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98</v>
      </c>
      <c r="AJ18" s="70"/>
    </row>
    <row r="19" spans="1:36" s="47" customFormat="1" x14ac:dyDescent="0.25">
      <c r="A19" s="46" t="s">
        <v>27</v>
      </c>
      <c r="B19" s="22">
        <f>B18*$B$9</f>
        <v>140.4</v>
      </c>
      <c r="C19" s="22">
        <f t="shared" ref="C19:AG19" si="3">C18*$B$9</f>
        <v>369.2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509.6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117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144</v>
      </c>
    </row>
    <row r="23" spans="1:36" s="47" customFormat="1" x14ac:dyDescent="0.25">
      <c r="A23" s="48" t="s">
        <v>26</v>
      </c>
      <c r="B23" s="19">
        <f>+B17+B19+B21</f>
        <v>140.4</v>
      </c>
      <c r="C23" s="19">
        <f t="shared" si="5"/>
        <v>610.70000000000005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751.1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9.8800000000000008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9.8800000000000008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51.376000000000005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51.376000000000005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9.8800000000000008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9.8800000000000008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51.376000000000005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51.376000000000005</v>
      </c>
    </row>
    <row r="40" spans="1:34" x14ac:dyDescent="0.25">
      <c r="A40" s="13" t="s">
        <v>43</v>
      </c>
      <c r="B40" s="36"/>
      <c r="C40" s="36">
        <v>3.66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3.66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19.215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19.215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3.66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3.66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19.215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19.215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281.44</v>
      </c>
      <c r="C49" s="44">
        <v>409.79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691.23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21.77</v>
      </c>
      <c r="C53" s="44">
        <v>61.08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82.85</v>
      </c>
    </row>
    <row r="54" spans="1:34" x14ac:dyDescent="0.25">
      <c r="A54" s="17" t="s">
        <v>114</v>
      </c>
      <c r="B54" s="44"/>
      <c r="C54" s="44">
        <v>5.56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5.56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413.08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413.08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473.61</v>
      </c>
      <c r="C64" s="53">
        <f t="shared" ref="C64:AG64" si="21">+C15+C23+C31+C39+C47+C48+C49+C50+C51+C52+C53+C54+C55+C56+C57+C58+C59+C60+C61+C62+C63</f>
        <v>1570.8009999999999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2044.4110000000001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423.97</v>
      </c>
      <c r="C67" s="57">
        <f t="shared" ref="C67:L67" si="23">C12</f>
        <v>1508.45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1932.42</v>
      </c>
    </row>
    <row r="68" spans="1:34" s="47" customFormat="1" x14ac:dyDescent="0.25">
      <c r="A68" s="58" t="s">
        <v>93</v>
      </c>
      <c r="B68" s="59">
        <f t="shared" ref="B68:AG68" si="24">+B13+B14</f>
        <v>46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76</v>
      </c>
    </row>
    <row r="69" spans="1:34" s="47" customFormat="1" x14ac:dyDescent="0.25">
      <c r="A69" s="58" t="s">
        <v>94</v>
      </c>
      <c r="B69" s="59">
        <f>+B67+B68</f>
        <v>469.97</v>
      </c>
      <c r="C69" s="59">
        <f t="shared" ref="C69:AG69" si="25">+C67+C68</f>
        <v>1538.45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2008.42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3.6399999999999864</v>
      </c>
      <c r="C70" s="57">
        <f t="shared" si="26"/>
        <v>32.350999999999885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35.990999999999872</v>
      </c>
    </row>
    <row r="71" spans="1:34" ht="102.75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59" sqref="AI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306.55</v>
      </c>
      <c r="C12" s="26">
        <v>1084.19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1390.74</v>
      </c>
      <c r="AI12" s="26"/>
      <c r="AJ12" s="69">
        <f>+AI12-AH12</f>
        <v>-1390.74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</v>
      </c>
      <c r="C15" s="23">
        <v>51.5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73.5</v>
      </c>
    </row>
    <row r="16" spans="1:36" s="32" customFormat="1" x14ac:dyDescent="0.25">
      <c r="A16" s="30" t="s">
        <v>20</v>
      </c>
      <c r="B16" s="31"/>
      <c r="C16" s="31">
        <v>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367.5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367.5</v>
      </c>
    </row>
    <row r="18" spans="1:36" s="32" customFormat="1" x14ac:dyDescent="0.25">
      <c r="A18" s="30" t="s">
        <v>23</v>
      </c>
      <c r="B18" s="33">
        <v>17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</v>
      </c>
      <c r="AJ18" s="70"/>
    </row>
    <row r="19" spans="1:36" s="47" customFormat="1" x14ac:dyDescent="0.25">
      <c r="A19" s="46" t="s">
        <v>27</v>
      </c>
      <c r="B19" s="22">
        <f>B18*$B$9</f>
        <v>88.4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88.4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87</v>
      </c>
    </row>
    <row r="23" spans="1:36" s="47" customFormat="1" x14ac:dyDescent="0.25">
      <c r="A23" s="48" t="s">
        <v>26</v>
      </c>
      <c r="B23" s="19">
        <f>+B17+B19+B21</f>
        <v>88.4</v>
      </c>
      <c r="C23" s="19">
        <f t="shared" si="5"/>
        <v>367.5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455.9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31.01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31.01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161.25200000000001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161.25200000000001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31.01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31.01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161.25200000000001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161.25200000000001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196.84</v>
      </c>
      <c r="C49" s="44">
        <v>466.85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663.69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38.35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38.35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307.24</v>
      </c>
      <c r="C64" s="53">
        <f t="shared" ref="C64:AG64" si="21">+C15+C23+C31+C39+C47+C48+C49+C50+C51+C52+C53+C54+C55+C56+C57+C58+C59+C60+C61+C62+C63</f>
        <v>1085.4519999999998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1392.6919999999998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306.55</v>
      </c>
      <c r="C67" s="57">
        <f t="shared" ref="C67:L67" si="23">C12</f>
        <v>1084.19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1390.74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306.55</v>
      </c>
      <c r="C69" s="59">
        <f t="shared" ref="C69:AG69" si="25">+C67+C68</f>
        <v>1084.19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1390.74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0.68999999999999773</v>
      </c>
      <c r="C70" s="57">
        <f t="shared" si="26"/>
        <v>1.2619999999997162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1.951999999999714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5.25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1539.83</v>
      </c>
      <c r="C12" s="26">
        <v>1436.48</v>
      </c>
      <c r="D12" s="26">
        <v>3147.48</v>
      </c>
      <c r="E12" s="26">
        <v>2897.04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9020.83</v>
      </c>
      <c r="AI12" s="26">
        <v>8952.86</v>
      </c>
      <c r="AJ12" s="69">
        <f>+AI12-AH12</f>
        <v>-67.969999999999345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81</v>
      </c>
      <c r="C15" s="23">
        <v>85.5</v>
      </c>
      <c r="D15" s="23">
        <v>96</v>
      </c>
      <c r="E15" s="23">
        <v>271.5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534</v>
      </c>
    </row>
    <row r="16" spans="1:36" s="32" customFormat="1" x14ac:dyDescent="0.25">
      <c r="A16" s="30" t="s">
        <v>20</v>
      </c>
      <c r="B16" s="31"/>
      <c r="C16" s="31"/>
      <c r="D16" s="31">
        <v>112</v>
      </c>
      <c r="E16" s="31">
        <v>94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588</v>
      </c>
      <c r="E17" s="22">
        <f t="shared" si="2"/>
        <v>493.5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1081.5</v>
      </c>
    </row>
    <row r="18" spans="1:36" s="32" customFormat="1" x14ac:dyDescent="0.25">
      <c r="A18" s="30" t="s">
        <v>23</v>
      </c>
      <c r="B18" s="33">
        <v>30</v>
      </c>
      <c r="C18" s="33">
        <v>104</v>
      </c>
      <c r="D18" s="33">
        <v>70</v>
      </c>
      <c r="E18" s="33">
        <v>106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310</v>
      </c>
      <c r="AJ18" s="70"/>
    </row>
    <row r="19" spans="1:36" s="47" customFormat="1" x14ac:dyDescent="0.25">
      <c r="A19" s="46" t="s">
        <v>27</v>
      </c>
      <c r="B19" s="22">
        <f>B18*$B$9</f>
        <v>156</v>
      </c>
      <c r="C19" s="22">
        <f t="shared" ref="C19:AG19" si="3">C18*$B$9</f>
        <v>540.80000000000007</v>
      </c>
      <c r="D19" s="22">
        <f t="shared" si="3"/>
        <v>364</v>
      </c>
      <c r="E19" s="22">
        <f t="shared" si="3"/>
        <v>551.20000000000005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1612.0000000000002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</v>
      </c>
      <c r="C22" s="20">
        <f t="shared" ref="C22:AG23" si="5">+C16+C18+C20</f>
        <v>104</v>
      </c>
      <c r="D22" s="20">
        <f t="shared" si="5"/>
        <v>182</v>
      </c>
      <c r="E22" s="20">
        <f t="shared" si="5"/>
        <v>200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516</v>
      </c>
    </row>
    <row r="23" spans="1:36" s="47" customFormat="1" x14ac:dyDescent="0.25">
      <c r="A23" s="48" t="s">
        <v>26</v>
      </c>
      <c r="B23" s="19">
        <f>+B17+B19+B21</f>
        <v>156</v>
      </c>
      <c r="C23" s="19">
        <f t="shared" si="5"/>
        <v>540.80000000000007</v>
      </c>
      <c r="D23" s="19">
        <f t="shared" si="5"/>
        <v>952</v>
      </c>
      <c r="E23" s="19">
        <f t="shared" si="5"/>
        <v>1044.7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2693.5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1225.6500000000001</v>
      </c>
      <c r="C49" s="44"/>
      <c r="D49" s="44">
        <v>1852.21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3077.86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790.06</v>
      </c>
      <c r="D52" s="44"/>
      <c r="E52" s="44">
        <v>1298.01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2088.0699999999997</v>
      </c>
    </row>
    <row r="53" spans="1:34" x14ac:dyDescent="0.25">
      <c r="A53" s="17" t="s">
        <v>18</v>
      </c>
      <c r="B53" s="44">
        <v>78.069999999999993</v>
      </c>
      <c r="C53" s="44">
        <v>19.989999999999998</v>
      </c>
      <c r="D53" s="44">
        <v>168.58</v>
      </c>
      <c r="E53" s="44">
        <v>286.52999999999997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553.16999999999996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81.08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1540.72</v>
      </c>
      <c r="C64" s="53">
        <f t="shared" ref="C64:AG64" si="21">+C15+C23+C31+C39+C47+C48+C49+C50+C51+C52+C53+C54+C55+C56+C57+C58+C59+C60+C61+C62+C63</f>
        <v>1436.3500000000001</v>
      </c>
      <c r="D64" s="53">
        <f t="shared" si="21"/>
        <v>3149.87</v>
      </c>
      <c r="E64" s="53">
        <f t="shared" si="21"/>
        <v>2900.74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9027.68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1539.83</v>
      </c>
      <c r="C67" s="57">
        <f t="shared" ref="C67:L67" si="23">C12</f>
        <v>1436.48</v>
      </c>
      <c r="D67" s="57">
        <f t="shared" si="23"/>
        <v>3147.48</v>
      </c>
      <c r="E67" s="57">
        <f t="shared" si="23"/>
        <v>2897.04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9020.83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1539.83</v>
      </c>
      <c r="C69" s="59">
        <f t="shared" ref="C69:AG69" si="25">+C67+C68</f>
        <v>1436.48</v>
      </c>
      <c r="D69" s="59">
        <f t="shared" si="25"/>
        <v>3147.48</v>
      </c>
      <c r="E69" s="59">
        <f t="shared" si="25"/>
        <v>2897.04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9020.83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0.89000000000010004</v>
      </c>
      <c r="C70" s="57">
        <f t="shared" si="26"/>
        <v>-0.12999999999988177</v>
      </c>
      <c r="D70" s="57">
        <f t="shared" si="26"/>
        <v>2.3899999999998727</v>
      </c>
      <c r="E70" s="57">
        <f t="shared" si="26"/>
        <v>3.6999999999998181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6.8499999999999091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2022-06-14T18:38:23Z</dcterms:modified>
</cp:coreProperties>
</file>