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BOVEDA JUNIO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49" l="1"/>
  <c r="F11" i="145" s="1"/>
  <c r="AE64" i="151"/>
  <c r="AE70" i="151" s="1"/>
  <c r="W64" i="151"/>
  <c r="W70" i="151" s="1"/>
  <c r="O64" i="151"/>
  <c r="O70" i="151" s="1"/>
  <c r="G64" i="151"/>
  <c r="G70" i="151" s="1"/>
  <c r="AA64" i="15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Y64" i="40" s="1"/>
  <c r="Y70" i="40" s="1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V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E64" i="40" l="1"/>
  <c r="AE70" i="40" s="1"/>
  <c r="AF64" i="40"/>
  <c r="AF70" i="40" s="1"/>
  <c r="AA64" i="40"/>
  <c r="AA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K47" i="40" s="1"/>
  <c r="L45" i="40"/>
  <c r="B45" i="40"/>
  <c r="B43" i="40"/>
  <c r="B41" i="40"/>
  <c r="C33" i="40"/>
  <c r="D33" i="40"/>
  <c r="E33" i="40"/>
  <c r="F33" i="40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H25" i="40"/>
  <c r="I25" i="40"/>
  <c r="I31" i="40" s="1"/>
  <c r="J25" i="40"/>
  <c r="K25" i="40"/>
  <c r="L25" i="40"/>
  <c r="C29" i="40"/>
  <c r="C31" i="40" s="1"/>
  <c r="D29" i="40"/>
  <c r="E29" i="40"/>
  <c r="F29" i="40"/>
  <c r="G29" i="40"/>
  <c r="G31" i="40" s="1"/>
  <c r="H29" i="40"/>
  <c r="I29" i="40"/>
  <c r="J29" i="40"/>
  <c r="K29" i="40"/>
  <c r="K31" i="40" s="1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K23" i="40" s="1"/>
  <c r="L17" i="40"/>
  <c r="C19" i="40"/>
  <c r="D19" i="40"/>
  <c r="E19" i="40"/>
  <c r="F19" i="40"/>
  <c r="G19" i="40"/>
  <c r="H19" i="40"/>
  <c r="I19" i="40"/>
  <c r="J19" i="40"/>
  <c r="K19" i="40"/>
  <c r="L19" i="40"/>
  <c r="C21" i="40"/>
  <c r="C23" i="40" s="1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B38" i="40"/>
  <c r="H39" i="40" l="1"/>
  <c r="D39" i="40"/>
  <c r="F39" i="40"/>
  <c r="E23" i="40"/>
  <c r="L39" i="40"/>
  <c r="E47" i="40"/>
  <c r="G23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G64" i="40" l="1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<sst xmlns="http://schemas.openxmlformats.org/spreadsheetml/2006/main" count="763" uniqueCount="146">
  <si>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</si>
  <si>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</si>
  <si>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</si>
  <si>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</si>
  <si>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</si>
  <si>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</si>
  <si>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</si>
  <si>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</si>
  <si>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</si>
  <si>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</si>
  <si>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</si>
  <si>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</si>
  <si>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</si>
  <si>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</si>
  <si>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</si>
  <si>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</si>
  <si>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</si>
  <si>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</si>
  <si>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</si>
  <si>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</si>
  <si>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</si>
  <si>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</si>
  <si>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</si>
  <si>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</si>
  <si>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</si>
  <si>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</si>
  <si>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</si>
  <si>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</si>
  <si>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</si>
  <si>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</si>
  <si>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</si>
  <si>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</si>
  <si>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</si>
  <si>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</si>
  <si>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</si>
  <si>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</si>
  <si>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</si>
  <si>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</si>
  <si>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</si>
  <si>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</si>
  <si>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</si>
  <si>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</si>
  <si>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</si>
  <si>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</si>
  <si>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</si>
  <si>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</si>
  <si>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</si>
  <si>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</si>
  <si>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</si>
  <si>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</si>
  <si>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</si>
  <si>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</si>
  <si>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</si>
  <si>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</si>
  <si>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</si>
  <si>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</si>
  <si>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</si>
  <si>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</si>
  <si>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</si>
  <si>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</si>
  <si>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</si>
  <si>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</si>
  <si>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</si>
  <si>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</si>
  <si>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</si>
  <si>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</si>
  <si>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</si>
  <si>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</si>
  <si>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</si>
  <si>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</si>
  <si>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</si>
  <si>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</si>
  <si>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</si>
  <si>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</si>
  <si>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</si>
  <si>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</si>
  <si>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</si>
  <si>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</si>
  <si>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</si>
  <si>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</si>
  <si>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</si>
  <si>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</si>
  <si>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</si>
  <si>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</si>
  <si>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</si>
  <si>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</si>
  <si>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</si>
  <si>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</si>
  <si>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</si>
  <si>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</si>
  <si>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</si>
  <si>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</si>
  <si>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</si>
  <si>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</si>
  <si>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</si>
  <si>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</si>
  <si>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</si>
  <si>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</si>
  <si>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</si>
  <si>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</si>
  <si>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</si>
  <si>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</si>
  <si>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</si>
  <si>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</si>
  <si>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</si>
  <si>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</si>
  <si>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</si>
  <si>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</si>
  <si>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</si>
  <si>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</si>
  <si>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</si>
  <si>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</si>
  <si>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</si>
  <si>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</si>
  <si>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</si>
  <si>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</si>
  <si>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</si>
  <si>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</si>
  <si>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</si>
  <si>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</si>
  <si>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</si>
  <si>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</si>
  <si>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</si>
  <si>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14 f/c</t>
  </si>
  <si>
    <t>37.50 f/c</t>
  </si>
  <si>
    <t>faltante d 10$</t>
  </si>
  <si>
    <t>faltanted 5$</t>
  </si>
  <si>
    <t>7.50 f/c</t>
  </si>
  <si>
    <t>sobrante de 4bs x</t>
  </si>
  <si>
    <t>periodico</t>
  </si>
  <si>
    <t>mal registro de 0.04$</t>
  </si>
  <si>
    <t>7.50  f/c</t>
  </si>
  <si>
    <t>f/c 21.00</t>
  </si>
  <si>
    <t>f/c 20.50</t>
  </si>
  <si>
    <t>55.21 en efectivo</t>
  </si>
  <si>
    <t>y 3bs en debito</t>
  </si>
  <si>
    <t>f/c 41.00</t>
  </si>
  <si>
    <t>faltante es sobrante</t>
  </si>
  <si>
    <t>del dia 23-06-22</t>
  </si>
  <si>
    <t>cu enta cobrada x me</t>
  </si>
  <si>
    <t>nos #3380 bs 21.00</t>
  </si>
  <si>
    <t>f/c 8.00</t>
  </si>
  <si>
    <t>86.00 f/c</t>
  </si>
  <si>
    <t>mal registro 0.04$</t>
  </si>
  <si>
    <t xml:space="preserve">no se cargo credito </t>
  </si>
  <si>
    <t>en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</si>
</sst>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78452.320000000022</v>
      </c>
      <c r="C2" s="43">
        <f>MODELO!AH12</f>
        <v>37636.620000000003</v>
      </c>
      <c r="D2" s="43">
        <f>EXQUISITECES!AH12</f>
        <v>13685.060000000001</v>
      </c>
      <c r="E2" s="43">
        <f>HOYADA!AH12</f>
        <v>12683.02</v>
      </c>
      <c r="F2" s="43">
        <f>FARMASTOP!AH12</f>
        <v>2193.54</v>
      </c>
      <c r="G2" s="43">
        <f>BOCAS!AH12</f>
        <v>6483.6200000000008</v>
      </c>
      <c r="H2" s="43">
        <f>LAGUNETICA!AH12</f>
        <v>20634.180000000004</v>
      </c>
      <c r="I2" s="43">
        <f>SANANTONIO!AH12</f>
        <v>0</v>
      </c>
      <c r="J2" s="43">
        <f>SUM(B2:I2)</f>
        <v>171768.36000000002</v>
      </c>
    </row>
    <row r="3" spans="1:10" x14ac:dyDescent="0.25">
      <c r="A3" s="46" t="s">
        <v>0</v>
      </c>
      <c r="B3" s="43">
        <f>AUTOMERCADO!AH15</f>
        <v>1126.7</v>
      </c>
      <c r="C3" s="43">
        <f>MODELO!AH15</f>
        <v>1601</v>
      </c>
      <c r="D3" s="43">
        <f>EXQUISITECES!AH15</f>
        <v>494</v>
      </c>
      <c r="E3" s="43">
        <f>HOYADA!AH15</f>
        <v>1105</v>
      </c>
      <c r="F3" s="43">
        <f>FARMASTOP!AH15</f>
        <v>216</v>
      </c>
      <c r="G3" s="43">
        <f>BOCAS!AH15</f>
        <v>30</v>
      </c>
      <c r="H3" s="43">
        <f>LAGUNETICA!AH15</f>
        <v>1836.5</v>
      </c>
      <c r="I3" s="43">
        <f>SANANTONIO!AH15</f>
        <v>0</v>
      </c>
      <c r="J3" s="43">
        <f t="shared" ref="J3:J52" si="0">SUM(B3:I3)</f>
        <v>6409.2</v>
      </c>
    </row>
    <row r="4" spans="1:10" x14ac:dyDescent="0.25">
      <c r="A4" s="73" t="s">
        <v>20</v>
      </c>
      <c r="B4" s="43">
        <f>AUTOMERCADO!AH16</f>
        <v>5115</v>
      </c>
      <c r="C4" s="43">
        <f>MODELO!AH16</f>
        <v>2592</v>
      </c>
      <c r="D4" s="43">
        <f>EXQUISITECES!AH16</f>
        <v>981</v>
      </c>
      <c r="E4" s="43">
        <f>HOYADA!AH16</f>
        <v>540</v>
      </c>
      <c r="F4" s="43">
        <f>FARMASTOP!AH16</f>
        <v>119</v>
      </c>
      <c r="G4" s="43">
        <f>BOCAS!AH16</f>
        <v>608</v>
      </c>
      <c r="H4" s="43">
        <f>LAGUNETICA!AH16</f>
        <v>1318</v>
      </c>
      <c r="I4" s="43">
        <f>SANANTONIO!AH16</f>
        <v>0</v>
      </c>
      <c r="J4" s="43">
        <f t="shared" si="0"/>
        <v>11273</v>
      </c>
    </row>
    <row r="5" spans="1:10" x14ac:dyDescent="0.25">
      <c r="A5" s="46" t="s">
        <v>27</v>
      </c>
      <c r="B5" s="43">
        <f>AUTOMERCADO!AH17</f>
        <v>28183.649999999998</v>
      </c>
      <c r="C5" s="43">
        <f>MODELO!AH17</f>
        <v>14281.92</v>
      </c>
      <c r="D5" s="43">
        <f>EXQUISITECES!AH17</f>
        <v>5405.3099999999995</v>
      </c>
      <c r="E5" s="43">
        <f>HOYADA!AH17</f>
        <v>2975.3999999999996</v>
      </c>
      <c r="F5" s="43">
        <f>FARMASTOP!AH17</f>
        <v>655.68999999999994</v>
      </c>
      <c r="G5" s="43">
        <f>BOCAS!AH17</f>
        <v>3350.08</v>
      </c>
      <c r="H5" s="43">
        <f>LAGUNETICA!AH17</f>
        <v>7262.1799999999994</v>
      </c>
      <c r="I5" s="43">
        <f>SANANTONIO!AH17</f>
        <v>0</v>
      </c>
      <c r="J5" s="43">
        <f t="shared" si="0"/>
        <v>62114.23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5115</v>
      </c>
      <c r="C10" s="43">
        <f>MODELO!AH22</f>
        <v>2592</v>
      </c>
      <c r="D10" s="43">
        <f>EXQUISITECES!AH22</f>
        <v>981</v>
      </c>
      <c r="E10" s="43">
        <f>HOYADA!AH22</f>
        <v>540</v>
      </c>
      <c r="F10" s="43">
        <f>FARMASTOP!AH22</f>
        <v>119</v>
      </c>
      <c r="G10" s="43">
        <f>BOCAS!AH22</f>
        <v>608</v>
      </c>
      <c r="H10" s="43">
        <f>LAGUNETICA!AH22</f>
        <v>1318</v>
      </c>
      <c r="I10" s="43">
        <f>SANANTONIO!AH22</f>
        <v>0</v>
      </c>
      <c r="J10" s="43">
        <f t="shared" si="0"/>
        <v>11273</v>
      </c>
    </row>
    <row r="11" spans="1:10" x14ac:dyDescent="0.25">
      <c r="A11" s="48" t="s">
        <v>26</v>
      </c>
      <c r="B11" s="43">
        <f>AUTOMERCADO!AH23</f>
        <v>28183.649999999998</v>
      </c>
      <c r="C11" s="43">
        <f>MODELO!AH23</f>
        <v>14281.92</v>
      </c>
      <c r="D11" s="43">
        <f>EXQUISITECES!AH23</f>
        <v>5405.3099999999995</v>
      </c>
      <c r="E11" s="43">
        <f>HOYADA!AH23</f>
        <v>2975.3999999999996</v>
      </c>
      <c r="F11" s="43">
        <f>FARMASTOP!AH23</f>
        <v>655.68999999999994</v>
      </c>
      <c r="G11" s="43">
        <f>BOCAS!AH23</f>
        <v>3350.08</v>
      </c>
      <c r="H11" s="43">
        <f>LAGUNETICA!AH23</f>
        <v>7262.1799999999994</v>
      </c>
      <c r="I11" s="43">
        <f>SANANTONIO!AH23</f>
        <v>0</v>
      </c>
      <c r="J11" s="43">
        <f t="shared" si="0"/>
        <v>62114.23</v>
      </c>
    </row>
    <row r="12" spans="1:10" x14ac:dyDescent="0.25">
      <c r="A12" s="46" t="s">
        <v>28</v>
      </c>
      <c r="B12" s="43">
        <f>AUTOMERCADO!AH24</f>
        <v>12</v>
      </c>
      <c r="C12" s="43">
        <f>MODELO!AH24</f>
        <v>50</v>
      </c>
      <c r="D12" s="43">
        <f>EXQUISITECES!AH24</f>
        <v>20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82</v>
      </c>
    </row>
    <row r="13" spans="1:10" x14ac:dyDescent="0.25">
      <c r="A13" s="46" t="s">
        <v>31</v>
      </c>
      <c r="B13" s="43">
        <f>AUTOMERCADO!AH25</f>
        <v>69.599999999999994</v>
      </c>
      <c r="C13" s="43">
        <f>MODELO!AH25</f>
        <v>290</v>
      </c>
      <c r="D13" s="43">
        <f>EXQUISITECES!AH25</f>
        <v>116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475.6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12</v>
      </c>
      <c r="C18" s="43">
        <f>MODELO!AH30</f>
        <v>50</v>
      </c>
      <c r="D18" s="43">
        <f>EXQUISITECES!AH30</f>
        <v>20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82</v>
      </c>
    </row>
    <row r="19" spans="1:10" x14ac:dyDescent="0.25">
      <c r="A19" s="48" t="s">
        <v>33</v>
      </c>
      <c r="B19" s="43">
        <f>AUTOMERCADO!AH31</f>
        <v>69.599999999999994</v>
      </c>
      <c r="C19" s="43">
        <f>MODELO!AH31</f>
        <v>290</v>
      </c>
      <c r="D19" s="43">
        <f>EXQUISITECES!AH31</f>
        <v>116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475.6</v>
      </c>
    </row>
    <row r="20" spans="1:10" x14ac:dyDescent="0.25">
      <c r="A20" s="46" t="s">
        <v>34</v>
      </c>
      <c r="B20" s="43">
        <f>AUTOMERCADO!AH32</f>
        <v>113.15</v>
      </c>
      <c r="C20" s="43">
        <f>MODELO!AH32</f>
        <v>80.22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13.1</v>
      </c>
      <c r="H20" s="43">
        <f>LAGUNETICA!AH32</f>
        <v>0</v>
      </c>
      <c r="I20" s="43">
        <f>SANANTONIO!AH32</f>
        <v>0</v>
      </c>
      <c r="J20" s="43">
        <f t="shared" si="0"/>
        <v>206.47</v>
      </c>
    </row>
    <row r="21" spans="1:10" x14ac:dyDescent="0.25">
      <c r="A21" s="46" t="s">
        <v>35</v>
      </c>
      <c r="B21" s="43">
        <f>AUTOMERCADO!AH33</f>
        <v>623.45650000000001</v>
      </c>
      <c r="C21" s="43">
        <f>MODELO!AH33</f>
        <v>442.01220000000001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72.180999999999997</v>
      </c>
      <c r="H21" s="43">
        <f>LAGUNETICA!AH33</f>
        <v>0</v>
      </c>
      <c r="I21" s="43">
        <f>SANANTONIO!AH33</f>
        <v>0</v>
      </c>
      <c r="J21" s="43">
        <f t="shared" si="0"/>
        <v>1137.6496999999999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113.15</v>
      </c>
      <c r="C26" s="43">
        <f>MODELO!AH38</f>
        <v>80.22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13.1</v>
      </c>
      <c r="H26" s="43">
        <f>LAGUNETICA!AH38</f>
        <v>0</v>
      </c>
      <c r="I26" s="43">
        <f>SANANTONIO!AH38</f>
        <v>0</v>
      </c>
      <c r="J26" s="43">
        <f t="shared" si="0"/>
        <v>206.47</v>
      </c>
    </row>
    <row r="27" spans="1:10" x14ac:dyDescent="0.25">
      <c r="A27" s="48" t="s">
        <v>42</v>
      </c>
      <c r="B27" s="43">
        <f>AUTOMERCADO!AH39</f>
        <v>623.45650000000001</v>
      </c>
      <c r="C27" s="43">
        <f>MODELO!AH39</f>
        <v>442.01220000000001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72.180999999999997</v>
      </c>
      <c r="H27" s="43">
        <f>LAGUNETICA!AH39</f>
        <v>0</v>
      </c>
      <c r="I27" s="43">
        <f>SANANTONIO!AH39</f>
        <v>0</v>
      </c>
      <c r="J27" s="43">
        <f t="shared" si="0"/>
        <v>1137.6496999999999</v>
      </c>
    </row>
    <row r="28" spans="1:10" x14ac:dyDescent="0.25">
      <c r="A28" s="46" t="s">
        <v>43</v>
      </c>
      <c r="B28" s="43">
        <f>AUTOMERCADO!AH40</f>
        <v>177.63000000000002</v>
      </c>
      <c r="C28" s="43">
        <f>MODELO!AH40</f>
        <v>0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177.63000000000002</v>
      </c>
    </row>
    <row r="29" spans="1:10" x14ac:dyDescent="0.25">
      <c r="A29" s="46" t="s">
        <v>44</v>
      </c>
      <c r="B29" s="43">
        <f>AUTOMERCADO!AH41</f>
        <v>978.74130000000002</v>
      </c>
      <c r="C29" s="43">
        <f>MODELO!AH41</f>
        <v>0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978.74130000000002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177.63000000000002</v>
      </c>
      <c r="C34" s="43">
        <f>MODELO!AH46</f>
        <v>0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177.63000000000002</v>
      </c>
    </row>
    <row r="35" spans="1:10" x14ac:dyDescent="0.25">
      <c r="A35" s="48" t="s">
        <v>48</v>
      </c>
      <c r="B35" s="43">
        <f>AUTOMERCADO!AH47</f>
        <v>978.74130000000002</v>
      </c>
      <c r="C35" s="43">
        <f>MODELO!AH47</f>
        <v>0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978.74130000000002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41251.700000000004</v>
      </c>
      <c r="C37" s="43">
        <f>MODELO!AH49</f>
        <v>13037.75</v>
      </c>
      <c r="D37" s="43">
        <f>EXQUISITECES!AH49</f>
        <v>6891.29</v>
      </c>
      <c r="E37" s="43">
        <f>HOYADA!AH49</f>
        <v>5706.51</v>
      </c>
      <c r="F37" s="43">
        <f>FARMASTOP!AH49</f>
        <v>1254.51</v>
      </c>
      <c r="G37" s="43">
        <f>BOCAS!AH49</f>
        <v>2528.0500000000002</v>
      </c>
      <c r="H37" s="43">
        <f>LAGUNETICA!AH49</f>
        <v>5312.0400000000009</v>
      </c>
      <c r="I37" s="43">
        <f>SANANTONIO!AH49</f>
        <v>0</v>
      </c>
      <c r="J37" s="43">
        <f t="shared" si="0"/>
        <v>75981.850000000006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1145.25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1145.25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3035.16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4995.75</v>
      </c>
      <c r="I40" s="43">
        <f>SANANTONIO!AH52</f>
        <v>0</v>
      </c>
      <c r="J40" s="43">
        <f t="shared" si="0"/>
        <v>8030.91</v>
      </c>
    </row>
    <row r="41" spans="1:10" x14ac:dyDescent="0.25">
      <c r="A41" s="74" t="s">
        <v>18</v>
      </c>
      <c r="B41" s="43">
        <f>AUTOMERCADO!AH53</f>
        <v>1529.6599999999999</v>
      </c>
      <c r="C41" s="43">
        <f>MODELO!AH53</f>
        <v>2688.47</v>
      </c>
      <c r="D41" s="43">
        <f>EXQUISITECES!AH53</f>
        <v>613.26</v>
      </c>
      <c r="E41" s="43">
        <f>HOYADA!AH53</f>
        <v>2722.77</v>
      </c>
      <c r="F41" s="43">
        <f>FARMASTOP!AH53</f>
        <v>15.9</v>
      </c>
      <c r="G41" s="43">
        <f>BOCAS!AH53</f>
        <v>300.39</v>
      </c>
      <c r="H41" s="43">
        <f>LAGUNETICA!AH53</f>
        <v>1014.78</v>
      </c>
      <c r="I41" s="43">
        <f>SANANTONIO!AH53</f>
        <v>0</v>
      </c>
      <c r="J41" s="43">
        <f t="shared" si="0"/>
        <v>8885.23</v>
      </c>
    </row>
    <row r="42" spans="1:10" x14ac:dyDescent="0.25">
      <c r="A42" s="74" t="s">
        <v>114</v>
      </c>
      <c r="B42" s="43">
        <f>AUTOMERCADO!AH54</f>
        <v>566.62</v>
      </c>
      <c r="C42" s="43">
        <f>MODELO!AH54</f>
        <v>226.31000000000003</v>
      </c>
      <c r="D42" s="43">
        <f>EXQUISITECES!AH54</f>
        <v>0</v>
      </c>
      <c r="E42" s="43">
        <f>HOYADA!AH54</f>
        <v>145.27000000000001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938.2</v>
      </c>
    </row>
    <row r="43" spans="1:10" x14ac:dyDescent="0.25">
      <c r="A43" s="74" t="s">
        <v>52</v>
      </c>
      <c r="B43" s="43">
        <f>AUTOMERCADO!AH55</f>
        <v>4265.83</v>
      </c>
      <c r="C43" s="43">
        <f>MODELO!AH55</f>
        <v>689.14</v>
      </c>
      <c r="D43" s="43">
        <f>EXQUISITECES!AH55</f>
        <v>178.59</v>
      </c>
      <c r="E43" s="43">
        <f>HOYADA!AH55</f>
        <v>0</v>
      </c>
      <c r="F43" s="43">
        <f>FARMASTOP!AH55</f>
        <v>57.76</v>
      </c>
      <c r="G43" s="43">
        <f>BOCAS!AH55</f>
        <v>231.52</v>
      </c>
      <c r="H43" s="43">
        <f>LAGUNETICA!AH55</f>
        <v>243.10000000000002</v>
      </c>
      <c r="I43" s="43">
        <f>SANANTONIO!AH55</f>
        <v>0</v>
      </c>
      <c r="J43" s="43">
        <f t="shared" si="0"/>
        <v>5665.9400000000014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53.88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53.88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177.2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177.2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78595.957799999989</v>
      </c>
      <c r="C52" s="75">
        <f>MODELO!AH64</f>
        <v>37668.092199999992</v>
      </c>
      <c r="D52" s="75">
        <f>EXQUISITECES!AH64</f>
        <v>13698.45</v>
      </c>
      <c r="E52" s="75">
        <f>HOYADA!AH64</f>
        <v>12654.95</v>
      </c>
      <c r="F52" s="75">
        <f>FARMASTOP!AH64</f>
        <v>2199.8599999999997</v>
      </c>
      <c r="G52" s="75">
        <f>BOCAS!AH64</f>
        <v>6512.2210000000005</v>
      </c>
      <c r="H52" s="75">
        <f>LAGUNETICA!AH64</f>
        <v>20664.349999999999</v>
      </c>
      <c r="I52" s="75">
        <f>SANANTONIO!AH64</f>
        <v>0</v>
      </c>
      <c r="J52" s="75">
        <f t="shared" si="0"/>
        <v>171993.88099999996</v>
      </c>
    </row>
    <row r="53" spans="1:10" x14ac:dyDescent="0.25">
      <c r="A53" s="56" t="s">
        <v>3</v>
      </c>
      <c r="B53" s="43">
        <f>B2</f>
        <v>78452.320000000022</v>
      </c>
      <c r="C53" s="43">
        <f t="shared" ref="C53:I53" si="1">C2</f>
        <v>37636.620000000003</v>
      </c>
      <c r="D53" s="43">
        <f t="shared" si="1"/>
        <v>13685.060000000001</v>
      </c>
      <c r="E53" s="43">
        <f t="shared" si="1"/>
        <v>12683.02</v>
      </c>
      <c r="F53" s="43">
        <f t="shared" si="1"/>
        <v>2193.54</v>
      </c>
      <c r="G53" s="43">
        <f t="shared" si="1"/>
        <v>6483.6200000000008</v>
      </c>
      <c r="H53" s="43">
        <f t="shared" si="1"/>
        <v>20634.180000000004</v>
      </c>
      <c r="I53" s="43">
        <f t="shared" si="1"/>
        <v>0</v>
      </c>
      <c r="J53" s="43">
        <f>J2</f>
        <v>171768.36000000002</v>
      </c>
    </row>
    <row r="54" spans="1:10" x14ac:dyDescent="0.25">
      <c r="A54" s="58" t="s">
        <v>95</v>
      </c>
      <c r="B54" s="43">
        <f>+B52-B53</f>
        <v>143.63779999996768</v>
      </c>
      <c r="C54" s="43">
        <f t="shared" ref="C54:I54" si="2">+C52-C53</f>
        <v>31.472199999989243</v>
      </c>
      <c r="D54" s="43">
        <f t="shared" si="2"/>
        <v>13.389999999999418</v>
      </c>
      <c r="E54" s="43">
        <f t="shared" si="2"/>
        <v>-28.069999999999709</v>
      </c>
      <c r="F54" s="43">
        <f t="shared" si="2"/>
        <v>6.319999999999709</v>
      </c>
      <c r="G54" s="43">
        <f t="shared" si="2"/>
        <v>28.600999999999658</v>
      </c>
      <c r="H54" s="43">
        <f t="shared" si="2"/>
        <v>30.169999999994616</v>
      </c>
      <c r="I54" s="43">
        <f t="shared" si="2"/>
        <v>0</v>
      </c>
      <c r="J54" s="43">
        <f>+J52-J53</f>
        <v>225.52099999994971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71" sqref="AG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55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66</v>
      </c>
      <c r="N11" s="5" t="s">
        <v>68</v>
      </c>
      <c r="O11" s="5" t="s">
        <v>80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3661.6</v>
      </c>
      <c r="C12" s="26">
        <v>4876.6400000000003</v>
      </c>
      <c r="D12" s="26">
        <v>4763.54</v>
      </c>
      <c r="E12" s="26">
        <v>6372.02</v>
      </c>
      <c r="F12" s="26">
        <v>8552.7199999999993</v>
      </c>
      <c r="G12" s="26">
        <v>6200.19</v>
      </c>
      <c r="H12" s="26">
        <v>5797.01</v>
      </c>
      <c r="I12" s="26">
        <v>8636.41</v>
      </c>
      <c r="J12" s="26">
        <v>4223.1499999999996</v>
      </c>
      <c r="K12" s="26">
        <v>5240.6099999999997</v>
      </c>
      <c r="L12" s="26">
        <v>11433.31</v>
      </c>
      <c r="M12" s="26">
        <v>6740.58</v>
      </c>
      <c r="N12" s="26">
        <v>759.24</v>
      </c>
      <c r="O12" s="26">
        <v>1195.3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78452.320000000022</v>
      </c>
      <c r="AI12" s="26">
        <v>77604.89</v>
      </c>
      <c r="AJ12" s="69">
        <f>+AI12-AH12</f>
        <v>-847.43000000002212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27</v>
      </c>
      <c r="C15" s="23">
        <v>66</v>
      </c>
      <c r="D15" s="23"/>
      <c r="E15" s="23"/>
      <c r="F15" s="23">
        <v>3.5</v>
      </c>
      <c r="G15" s="23">
        <v>87</v>
      </c>
      <c r="H15" s="23">
        <v>287</v>
      </c>
      <c r="I15" s="23">
        <v>177.5</v>
      </c>
      <c r="J15" s="23">
        <v>5.2</v>
      </c>
      <c r="K15" s="23">
        <v>127.5</v>
      </c>
      <c r="L15" s="23">
        <v>30.5</v>
      </c>
      <c r="M15" s="23">
        <v>204</v>
      </c>
      <c r="N15" s="23">
        <v>6</v>
      </c>
      <c r="O15" s="23">
        <v>105.5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1126.7</v>
      </c>
    </row>
    <row r="16" spans="1:36" s="32" customFormat="1" x14ac:dyDescent="0.25">
      <c r="A16" s="30" t="s">
        <v>20</v>
      </c>
      <c r="B16" s="31">
        <v>173</v>
      </c>
      <c r="C16" s="31">
        <v>230</v>
      </c>
      <c r="D16" s="31">
        <v>390</v>
      </c>
      <c r="E16" s="31">
        <v>385</v>
      </c>
      <c r="F16" s="31">
        <v>633</v>
      </c>
      <c r="G16" s="31">
        <v>637</v>
      </c>
      <c r="H16" s="31">
        <v>410</v>
      </c>
      <c r="I16" s="31">
        <v>619</v>
      </c>
      <c r="J16" s="31">
        <v>246</v>
      </c>
      <c r="K16" s="31">
        <v>385</v>
      </c>
      <c r="L16" s="31">
        <v>933</v>
      </c>
      <c r="M16" s="31"/>
      <c r="N16" s="31"/>
      <c r="O16" s="31">
        <v>74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5115</v>
      </c>
      <c r="AJ16" s="70"/>
    </row>
    <row r="17" spans="1:36" s="47" customFormat="1" x14ac:dyDescent="0.25">
      <c r="A17" s="46" t="s">
        <v>27</v>
      </c>
      <c r="B17" s="22">
        <f>B16*$B$8</f>
        <v>953.23</v>
      </c>
      <c r="C17" s="22">
        <f>C16*$B$8</f>
        <v>1267.3</v>
      </c>
      <c r="D17" s="22">
        <f t="shared" ref="D17:L17" si="2">D16*$B$8</f>
        <v>2148.9</v>
      </c>
      <c r="E17" s="22">
        <f t="shared" si="2"/>
        <v>2121.35</v>
      </c>
      <c r="F17" s="22">
        <f t="shared" si="2"/>
        <v>3487.83</v>
      </c>
      <c r="G17" s="22">
        <f t="shared" si="2"/>
        <v>3509.87</v>
      </c>
      <c r="H17" s="22">
        <f t="shared" si="2"/>
        <v>2259.1</v>
      </c>
      <c r="I17" s="22">
        <f t="shared" si="2"/>
        <v>3410.69</v>
      </c>
      <c r="J17" s="22">
        <f t="shared" si="2"/>
        <v>1355.46</v>
      </c>
      <c r="K17" s="22">
        <f t="shared" si="2"/>
        <v>2121.35</v>
      </c>
      <c r="L17" s="22">
        <f t="shared" si="2"/>
        <v>5140.83</v>
      </c>
      <c r="M17" s="22">
        <f t="shared" ref="M17:R17" si="3">M16*$B$8</f>
        <v>0</v>
      </c>
      <c r="N17" s="22">
        <f t="shared" si="3"/>
        <v>0</v>
      </c>
      <c r="O17" s="22">
        <f t="shared" si="3"/>
        <v>407.74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28183.649999999998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173</v>
      </c>
      <c r="C22" s="20">
        <f t="shared" ref="C22:L22" si="11">+C16+C18+C20</f>
        <v>230</v>
      </c>
      <c r="D22" s="20">
        <f t="shared" si="11"/>
        <v>390</v>
      </c>
      <c r="E22" s="20">
        <f t="shared" si="11"/>
        <v>385</v>
      </c>
      <c r="F22" s="20">
        <f t="shared" si="11"/>
        <v>633</v>
      </c>
      <c r="G22" s="20">
        <f t="shared" si="11"/>
        <v>637</v>
      </c>
      <c r="H22" s="20">
        <f t="shared" si="11"/>
        <v>410</v>
      </c>
      <c r="I22" s="20">
        <f t="shared" si="11"/>
        <v>619</v>
      </c>
      <c r="J22" s="20">
        <f t="shared" si="11"/>
        <v>246</v>
      </c>
      <c r="K22" s="20">
        <f t="shared" si="11"/>
        <v>385</v>
      </c>
      <c r="L22" s="20">
        <f t="shared" si="11"/>
        <v>933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74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5115</v>
      </c>
    </row>
    <row r="23" spans="1:36" s="47" customFormat="1" x14ac:dyDescent="0.25">
      <c r="A23" s="48" t="s">
        <v>26</v>
      </c>
      <c r="B23" s="19">
        <f>+B17+B19+B21</f>
        <v>953.23</v>
      </c>
      <c r="C23" s="19">
        <f t="shared" ref="C23:L23" si="14">+C17+C19+C21</f>
        <v>1267.3</v>
      </c>
      <c r="D23" s="19">
        <f t="shared" si="14"/>
        <v>2148.9</v>
      </c>
      <c r="E23" s="19">
        <f t="shared" si="14"/>
        <v>2121.35</v>
      </c>
      <c r="F23" s="19">
        <f t="shared" si="14"/>
        <v>3487.83</v>
      </c>
      <c r="G23" s="19">
        <f t="shared" si="14"/>
        <v>3509.87</v>
      </c>
      <c r="H23" s="19">
        <f t="shared" si="14"/>
        <v>2259.1</v>
      </c>
      <c r="I23" s="19">
        <f t="shared" si="14"/>
        <v>3410.69</v>
      </c>
      <c r="J23" s="19">
        <f t="shared" si="14"/>
        <v>1355.46</v>
      </c>
      <c r="K23" s="19">
        <f t="shared" si="14"/>
        <v>2121.35</v>
      </c>
      <c r="L23" s="19">
        <f t="shared" si="14"/>
        <v>5140.83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407.74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28183.649999999998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5</v>
      </c>
      <c r="I24" s="34"/>
      <c r="J24" s="34">
        <v>7</v>
      </c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12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29</v>
      </c>
      <c r="I25" s="22">
        <f t="shared" si="18"/>
        <v>0</v>
      </c>
      <c r="J25" s="22">
        <f t="shared" si="18"/>
        <v>40.6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69.599999999999994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5</v>
      </c>
      <c r="I30" s="21">
        <f t="shared" si="23"/>
        <v>0</v>
      </c>
      <c r="J30" s="21">
        <f t="shared" si="23"/>
        <v>7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12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29</v>
      </c>
      <c r="I31" s="19">
        <f t="shared" si="26"/>
        <v>0</v>
      </c>
      <c r="J31" s="19">
        <f t="shared" si="26"/>
        <v>40.6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69.599999999999994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>
        <v>32.799999999999997</v>
      </c>
      <c r="H32" s="36">
        <v>33</v>
      </c>
      <c r="I32" s="36">
        <v>30</v>
      </c>
      <c r="J32" s="36"/>
      <c r="K32" s="36">
        <v>17.350000000000001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113.15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180.72799999999998</v>
      </c>
      <c r="H33" s="22">
        <f t="shared" si="30"/>
        <v>181.82999999999998</v>
      </c>
      <c r="I33" s="22">
        <f t="shared" si="30"/>
        <v>165.29999999999998</v>
      </c>
      <c r="J33" s="22">
        <f t="shared" si="30"/>
        <v>0</v>
      </c>
      <c r="K33" s="22">
        <f t="shared" si="30"/>
        <v>95.598500000000001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623.45650000000001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32.799999999999997</v>
      </c>
      <c r="H38" s="20">
        <f t="shared" si="39"/>
        <v>33</v>
      </c>
      <c r="I38" s="20">
        <f t="shared" si="39"/>
        <v>30</v>
      </c>
      <c r="J38" s="20">
        <f t="shared" si="39"/>
        <v>0</v>
      </c>
      <c r="K38" s="20">
        <f t="shared" si="39"/>
        <v>17.350000000000001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113.15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180.72799999999998</v>
      </c>
      <c r="H39" s="19">
        <f t="shared" si="42"/>
        <v>181.82999999999998</v>
      </c>
      <c r="I39" s="19">
        <f t="shared" si="42"/>
        <v>165.29999999999998</v>
      </c>
      <c r="J39" s="19">
        <f t="shared" si="42"/>
        <v>0</v>
      </c>
      <c r="K39" s="19">
        <f t="shared" si="42"/>
        <v>95.598500000000001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623.45650000000001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155.58000000000001</v>
      </c>
      <c r="K40" s="36"/>
      <c r="L40" s="36">
        <v>22.05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177.63000000000002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857.24580000000003</v>
      </c>
      <c r="K41" s="22">
        <f t="shared" si="45"/>
        <v>0</v>
      </c>
      <c r="L41" s="22">
        <f t="shared" si="45"/>
        <v>121.49549999999999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978.74130000000002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155.58000000000001</v>
      </c>
      <c r="K46" s="20">
        <f t="shared" si="54"/>
        <v>0</v>
      </c>
      <c r="L46" s="20">
        <f t="shared" si="54"/>
        <v>22.05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177.63000000000002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857.24580000000003</v>
      </c>
      <c r="K47" s="19">
        <f t="shared" si="57"/>
        <v>0</v>
      </c>
      <c r="L47" s="19">
        <f t="shared" si="57"/>
        <v>121.49549999999999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978.74130000000002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2266.37</v>
      </c>
      <c r="C49" s="44">
        <v>2479.06</v>
      </c>
      <c r="D49" s="44">
        <v>2625.09</v>
      </c>
      <c r="E49" s="44">
        <v>4211.38</v>
      </c>
      <c r="F49" s="44">
        <v>4143.96</v>
      </c>
      <c r="G49" s="44">
        <v>2141.5500000000002</v>
      </c>
      <c r="H49" s="44">
        <v>2703.36</v>
      </c>
      <c r="I49" s="44">
        <v>4374.17</v>
      </c>
      <c r="J49" s="44">
        <v>1345.63</v>
      </c>
      <c r="K49" s="44">
        <v>2566.7399999999998</v>
      </c>
      <c r="L49" s="44">
        <v>5707.61</v>
      </c>
      <c r="M49" s="45">
        <v>5333.5</v>
      </c>
      <c r="N49" s="45">
        <v>753.51</v>
      </c>
      <c r="O49" s="45">
        <v>599.77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41251.700000000004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134.81</v>
      </c>
      <c r="C53" s="44">
        <v>363.56</v>
      </c>
      <c r="D53" s="44"/>
      <c r="E53" s="44"/>
      <c r="F53" s="44"/>
      <c r="G53" s="44">
        <v>280.02</v>
      </c>
      <c r="H53" s="44">
        <v>340.31</v>
      </c>
      <c r="I53" s="44">
        <v>78.38</v>
      </c>
      <c r="J53" s="44">
        <v>244.72</v>
      </c>
      <c r="K53" s="44"/>
      <c r="L53" s="44"/>
      <c r="M53" s="45"/>
      <c r="N53" s="45"/>
      <c r="O53" s="45">
        <v>87.86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1529.6599999999999</v>
      </c>
    </row>
    <row r="54" spans="1:34" x14ac:dyDescent="0.25">
      <c r="A54" s="17" t="s">
        <v>114</v>
      </c>
      <c r="B54" s="44"/>
      <c r="C54" s="44">
        <v>315.68</v>
      </c>
      <c r="D54" s="44"/>
      <c r="E54" s="44"/>
      <c r="F54" s="44"/>
      <c r="G54" s="44"/>
      <c r="H54" s="44"/>
      <c r="I54" s="44"/>
      <c r="J54" s="44">
        <v>30.94</v>
      </c>
      <c r="K54" s="44">
        <v>220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566.62</v>
      </c>
    </row>
    <row r="55" spans="1:34" x14ac:dyDescent="0.25">
      <c r="A55" s="17" t="s">
        <v>52</v>
      </c>
      <c r="B55" s="44">
        <v>280.57</v>
      </c>
      <c r="C55" s="44">
        <v>385.98</v>
      </c>
      <c r="D55" s="44"/>
      <c r="E55" s="44">
        <v>137.75</v>
      </c>
      <c r="F55" s="44">
        <v>920.07</v>
      </c>
      <c r="G55" s="44">
        <v>10.66</v>
      </c>
      <c r="H55" s="44"/>
      <c r="I55" s="44">
        <v>431.81</v>
      </c>
      <c r="J55" s="44">
        <v>348.81</v>
      </c>
      <c r="K55" s="44">
        <v>112.82</v>
      </c>
      <c r="L55" s="44">
        <v>434.98</v>
      </c>
      <c r="M55" s="45">
        <v>1202.3800000000001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4265.83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3661.98</v>
      </c>
      <c r="C64" s="53">
        <f t="shared" ref="C64:AG64" si="61">+C15+C23+C31+C39+C47+C48+C49+C50+C51+C52+C53+C54+C55+C56+C57+C58+C59+C60+C61+C62+C63</f>
        <v>4877.58</v>
      </c>
      <c r="D64" s="53">
        <f t="shared" si="61"/>
        <v>4773.99</v>
      </c>
      <c r="E64" s="53">
        <f t="shared" si="61"/>
        <v>6470.48</v>
      </c>
      <c r="F64" s="53">
        <f t="shared" si="61"/>
        <v>8555.36</v>
      </c>
      <c r="G64" s="53">
        <f t="shared" si="61"/>
        <v>6209.8279999999995</v>
      </c>
      <c r="H64" s="53">
        <f t="shared" si="61"/>
        <v>5800.6</v>
      </c>
      <c r="I64" s="53">
        <f t="shared" si="61"/>
        <v>8637.8499999999985</v>
      </c>
      <c r="J64" s="53">
        <f t="shared" si="61"/>
        <v>4228.6058000000003</v>
      </c>
      <c r="K64" s="53">
        <f t="shared" si="61"/>
        <v>5244.0084999999999</v>
      </c>
      <c r="L64" s="53">
        <f t="shared" si="61"/>
        <v>11435.415499999999</v>
      </c>
      <c r="M64" s="53">
        <f t="shared" si="61"/>
        <v>6739.88</v>
      </c>
      <c r="N64" s="53">
        <f t="shared" si="61"/>
        <v>759.51</v>
      </c>
      <c r="O64" s="53">
        <f t="shared" si="61"/>
        <v>1200.8699999999999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78595.957799999989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D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7 N</v>
      </c>
      <c r="N66" s="55" t="str">
        <f t="shared" si="62"/>
        <v>CAJA 8 N</v>
      </c>
      <c r="O66" s="55" t="str">
        <f t="shared" si="62"/>
        <v>CAJA 14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3661.6</v>
      </c>
      <c r="C67" s="57">
        <f t="shared" ref="C67:L67" si="63">C12</f>
        <v>4876.6400000000003</v>
      </c>
      <c r="D67" s="57">
        <f t="shared" si="63"/>
        <v>4763.54</v>
      </c>
      <c r="E67" s="57">
        <f t="shared" si="63"/>
        <v>6372.02</v>
      </c>
      <c r="F67" s="57">
        <f t="shared" si="63"/>
        <v>8552.7199999999993</v>
      </c>
      <c r="G67" s="57">
        <f t="shared" si="63"/>
        <v>6200.19</v>
      </c>
      <c r="H67" s="57">
        <f t="shared" si="63"/>
        <v>5797.01</v>
      </c>
      <c r="I67" s="57">
        <f t="shared" si="63"/>
        <v>8636.41</v>
      </c>
      <c r="J67" s="57">
        <f t="shared" si="63"/>
        <v>4223.1499999999996</v>
      </c>
      <c r="K67" s="57">
        <f t="shared" si="63"/>
        <v>5240.6099999999997</v>
      </c>
      <c r="L67" s="57">
        <f t="shared" si="63"/>
        <v>11433.31</v>
      </c>
      <c r="M67" s="57">
        <f t="shared" ref="M67:AG67" si="64">M12</f>
        <v>6740.58</v>
      </c>
      <c r="N67" s="57">
        <f t="shared" si="64"/>
        <v>759.24</v>
      </c>
      <c r="O67" s="57">
        <f t="shared" si="64"/>
        <v>1195.3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78452.320000000022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3661.6</v>
      </c>
      <c r="C69" s="59">
        <f t="shared" ref="C69:L69" si="67">+C67+C68</f>
        <v>4876.6400000000003</v>
      </c>
      <c r="D69" s="59">
        <f t="shared" si="67"/>
        <v>4763.54</v>
      </c>
      <c r="E69" s="59">
        <f t="shared" si="67"/>
        <v>6372.02</v>
      </c>
      <c r="F69" s="59">
        <f t="shared" si="67"/>
        <v>8552.7199999999993</v>
      </c>
      <c r="G69" s="59">
        <f t="shared" si="67"/>
        <v>6200.19</v>
      </c>
      <c r="H69" s="59">
        <f t="shared" si="67"/>
        <v>5797.01</v>
      </c>
      <c r="I69" s="59">
        <f t="shared" si="67"/>
        <v>8636.41</v>
      </c>
      <c r="J69" s="59">
        <f t="shared" si="67"/>
        <v>4223.1499999999996</v>
      </c>
      <c r="K69" s="59">
        <f t="shared" si="67"/>
        <v>5240.6099999999997</v>
      </c>
      <c r="L69" s="59">
        <f t="shared" si="67"/>
        <v>11433.31</v>
      </c>
      <c r="M69" s="59">
        <f t="shared" ref="M69:AG69" si="68">+M67+M68</f>
        <v>6740.58</v>
      </c>
      <c r="N69" s="59">
        <f t="shared" si="68"/>
        <v>759.24</v>
      </c>
      <c r="O69" s="59">
        <f t="shared" si="68"/>
        <v>1195.3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78452.320000000022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0.38000000000010914</v>
      </c>
      <c r="C70" s="57">
        <f t="shared" si="69"/>
        <v>0.93999999999959982</v>
      </c>
      <c r="D70" s="57">
        <f t="shared" si="69"/>
        <v>10.449999999999818</v>
      </c>
      <c r="E70" s="57">
        <f t="shared" si="69"/>
        <v>98.459999999999127</v>
      </c>
      <c r="F70" s="57">
        <f t="shared" si="69"/>
        <v>2.6400000000012369</v>
      </c>
      <c r="G70" s="57">
        <f t="shared" si="69"/>
        <v>9.63799999999992</v>
      </c>
      <c r="H70" s="57">
        <f t="shared" si="69"/>
        <v>3.5900000000001455</v>
      </c>
      <c r="I70" s="57">
        <f t="shared" si="69"/>
        <v>1.4399999999986903</v>
      </c>
      <c r="J70" s="57">
        <f t="shared" si="69"/>
        <v>5.4558000000006359</v>
      </c>
      <c r="K70" s="57">
        <f t="shared" si="69"/>
        <v>3.3985000000002401</v>
      </c>
      <c r="L70" s="57">
        <f t="shared" si="69"/>
        <v>2.1054999999996653</v>
      </c>
      <c r="M70" s="57">
        <f t="shared" ref="M70:AG70" si="70">+M64-M69</f>
        <v>-0.6999999999998181</v>
      </c>
      <c r="N70" s="57">
        <f t="shared" si="70"/>
        <v>0.26999999999998181</v>
      </c>
      <c r="O70" s="57">
        <f t="shared" si="70"/>
        <v>5.5699999999999363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143.63779999999929</v>
      </c>
    </row>
    <row r="71" spans="1:34" ht="101.25" customHeight="1" x14ac:dyDescent="0.25">
      <c r="A71" s="77" t="s">
        <v>96</v>
      </c>
      <c r="B71" s="14"/>
      <c r="C71" s="14"/>
      <c r="D71" s="14" t="s">
        <v>141</v>
      </c>
      <c r="E71" s="14" t="s">
        <v>142</v>
      </c>
      <c r="F71" s="14" t="s">
        <v>143</v>
      </c>
      <c r="G71" s="14" t="s">
        <v>144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145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disablePrompts="1"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62</v>
      </c>
      <c r="M11" s="5" t="s">
        <v>68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3333.2</v>
      </c>
      <c r="C12" s="26">
        <v>3563.41</v>
      </c>
      <c r="D12" s="26">
        <v>2164.96</v>
      </c>
      <c r="E12" s="26">
        <v>125.86</v>
      </c>
      <c r="F12" s="26">
        <v>1594.16</v>
      </c>
      <c r="G12" s="26">
        <v>1756.19</v>
      </c>
      <c r="H12" s="26">
        <v>5428.36</v>
      </c>
      <c r="I12" s="26">
        <v>4909.75</v>
      </c>
      <c r="J12" s="26">
        <v>3504.3</v>
      </c>
      <c r="K12" s="26">
        <v>4230.93</v>
      </c>
      <c r="L12" s="26">
        <v>466.07</v>
      </c>
      <c r="M12" s="26">
        <v>3336.74</v>
      </c>
      <c r="N12" s="26">
        <v>3222.69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37636.620000000003</v>
      </c>
      <c r="AI12" s="26">
        <v>37275.14</v>
      </c>
      <c r="AJ12" s="69">
        <f>+AI12-AH12</f>
        <v>-361.4800000000032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127.5</v>
      </c>
      <c r="C15" s="23">
        <v>39.5</v>
      </c>
      <c r="D15" s="23">
        <v>49</v>
      </c>
      <c r="E15" s="23">
        <v>0</v>
      </c>
      <c r="F15" s="23">
        <v>66</v>
      </c>
      <c r="G15" s="23">
        <v>70.5</v>
      </c>
      <c r="H15" s="23">
        <v>62.5</v>
      </c>
      <c r="I15" s="23">
        <v>350</v>
      </c>
      <c r="J15" s="23">
        <v>107.5</v>
      </c>
      <c r="K15" s="23">
        <v>214</v>
      </c>
      <c r="L15" s="23">
        <v>70</v>
      </c>
      <c r="M15" s="23">
        <v>284</v>
      </c>
      <c r="N15" s="23">
        <v>160.5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1601</v>
      </c>
    </row>
    <row r="16" spans="1:36" s="32" customFormat="1" x14ac:dyDescent="0.25">
      <c r="A16" s="30" t="s">
        <v>20</v>
      </c>
      <c r="B16" s="31">
        <v>154</v>
      </c>
      <c r="C16" s="31">
        <v>276</v>
      </c>
      <c r="D16" s="31">
        <v>160</v>
      </c>
      <c r="E16" s="31">
        <v>5</v>
      </c>
      <c r="F16" s="31">
        <v>49</v>
      </c>
      <c r="G16" s="31">
        <v>125</v>
      </c>
      <c r="H16" s="31">
        <v>504</v>
      </c>
      <c r="I16" s="31">
        <v>351</v>
      </c>
      <c r="J16" s="31">
        <v>241</v>
      </c>
      <c r="K16" s="31">
        <v>302</v>
      </c>
      <c r="L16" s="31"/>
      <c r="M16" s="31">
        <v>198</v>
      </c>
      <c r="N16" s="31">
        <v>227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2592</v>
      </c>
      <c r="AJ16" s="70"/>
    </row>
    <row r="17" spans="1:36" s="47" customFormat="1" x14ac:dyDescent="0.25">
      <c r="A17" s="46" t="s">
        <v>27</v>
      </c>
      <c r="B17" s="22">
        <f>B16*$B$8</f>
        <v>848.54</v>
      </c>
      <c r="C17" s="22">
        <f>C16*$B$8</f>
        <v>1520.76</v>
      </c>
      <c r="D17" s="22">
        <f t="shared" ref="D17:AG17" si="2">D16*$B$8</f>
        <v>881.59999999999991</v>
      </c>
      <c r="E17" s="22">
        <f t="shared" si="2"/>
        <v>27.549999999999997</v>
      </c>
      <c r="F17" s="22">
        <f t="shared" si="2"/>
        <v>269.99</v>
      </c>
      <c r="G17" s="22">
        <f t="shared" si="2"/>
        <v>688.75</v>
      </c>
      <c r="H17" s="22">
        <f t="shared" si="2"/>
        <v>2777.04</v>
      </c>
      <c r="I17" s="22">
        <f t="shared" si="2"/>
        <v>1934.01</v>
      </c>
      <c r="J17" s="22">
        <f t="shared" si="2"/>
        <v>1327.9099999999999</v>
      </c>
      <c r="K17" s="22">
        <f t="shared" si="2"/>
        <v>1664.02</v>
      </c>
      <c r="L17" s="22">
        <f t="shared" si="2"/>
        <v>0</v>
      </c>
      <c r="M17" s="22">
        <f t="shared" si="2"/>
        <v>1090.98</v>
      </c>
      <c r="N17" s="22">
        <f t="shared" si="2"/>
        <v>1250.77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14281.92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154</v>
      </c>
      <c r="C22" s="20">
        <f t="shared" ref="C22:AG23" si="5">+C16+C18+C20</f>
        <v>276</v>
      </c>
      <c r="D22" s="20">
        <f t="shared" si="5"/>
        <v>160</v>
      </c>
      <c r="E22" s="20">
        <f t="shared" si="5"/>
        <v>5</v>
      </c>
      <c r="F22" s="20">
        <f t="shared" si="5"/>
        <v>49</v>
      </c>
      <c r="G22" s="20">
        <f t="shared" si="5"/>
        <v>125</v>
      </c>
      <c r="H22" s="20">
        <f t="shared" si="5"/>
        <v>504</v>
      </c>
      <c r="I22" s="20">
        <f t="shared" si="5"/>
        <v>351</v>
      </c>
      <c r="J22" s="20">
        <f t="shared" si="5"/>
        <v>241</v>
      </c>
      <c r="K22" s="20">
        <f t="shared" si="5"/>
        <v>302</v>
      </c>
      <c r="L22" s="20">
        <f t="shared" si="5"/>
        <v>0</v>
      </c>
      <c r="M22" s="20">
        <f t="shared" si="5"/>
        <v>198</v>
      </c>
      <c r="N22" s="20">
        <f t="shared" si="5"/>
        <v>227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2592</v>
      </c>
    </row>
    <row r="23" spans="1:36" s="47" customFormat="1" x14ac:dyDescent="0.25">
      <c r="A23" s="48" t="s">
        <v>26</v>
      </c>
      <c r="B23" s="19">
        <f>+B17+B19+B21</f>
        <v>848.54</v>
      </c>
      <c r="C23" s="19">
        <f t="shared" si="5"/>
        <v>1520.76</v>
      </c>
      <c r="D23" s="19">
        <f t="shared" si="5"/>
        <v>881.59999999999991</v>
      </c>
      <c r="E23" s="19">
        <f t="shared" si="5"/>
        <v>27.549999999999997</v>
      </c>
      <c r="F23" s="19">
        <f t="shared" si="5"/>
        <v>269.99</v>
      </c>
      <c r="G23" s="19">
        <f t="shared" si="5"/>
        <v>688.75</v>
      </c>
      <c r="H23" s="19">
        <f t="shared" si="5"/>
        <v>2777.04</v>
      </c>
      <c r="I23" s="19">
        <f t="shared" si="5"/>
        <v>1934.01</v>
      </c>
      <c r="J23" s="19">
        <f t="shared" si="5"/>
        <v>1327.9099999999999</v>
      </c>
      <c r="K23" s="19">
        <f t="shared" si="5"/>
        <v>1664.02</v>
      </c>
      <c r="L23" s="19">
        <f t="shared" si="5"/>
        <v>0</v>
      </c>
      <c r="M23" s="19">
        <f t="shared" si="5"/>
        <v>1090.98</v>
      </c>
      <c r="N23" s="19">
        <f t="shared" si="5"/>
        <v>1250.77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14281.92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50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290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50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290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290</v>
      </c>
    </row>
    <row r="32" spans="1:36" x14ac:dyDescent="0.25">
      <c r="A32" s="13" t="s">
        <v>34</v>
      </c>
      <c r="B32" s="36"/>
      <c r="C32" s="36">
        <v>17.68</v>
      </c>
      <c r="D32" s="36"/>
      <c r="E32" s="36"/>
      <c r="F32" s="36"/>
      <c r="G32" s="36"/>
      <c r="H32" s="36"/>
      <c r="I32" s="36"/>
      <c r="J32" s="36">
        <v>27.84</v>
      </c>
      <c r="K32" s="36"/>
      <c r="L32" s="36"/>
      <c r="M32" s="37">
        <v>34.700000000000003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80.22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97.416799999999995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153.39839999999998</v>
      </c>
      <c r="K33" s="22">
        <f t="shared" si="12"/>
        <v>0</v>
      </c>
      <c r="L33" s="22">
        <f t="shared" si="12"/>
        <v>0</v>
      </c>
      <c r="M33" s="22">
        <f t="shared" si="12"/>
        <v>191.197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442.01220000000001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17.68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27.84</v>
      </c>
      <c r="K38" s="20">
        <f t="shared" si="15"/>
        <v>0</v>
      </c>
      <c r="L38" s="20">
        <f t="shared" si="15"/>
        <v>0</v>
      </c>
      <c r="M38" s="20">
        <f t="shared" si="15"/>
        <v>34.700000000000003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80.22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97.416799999999995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153.39839999999998</v>
      </c>
      <c r="K39" s="19">
        <f t="shared" si="15"/>
        <v>0</v>
      </c>
      <c r="L39" s="19">
        <f t="shared" si="15"/>
        <v>0</v>
      </c>
      <c r="M39" s="19">
        <f t="shared" si="15"/>
        <v>191.197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442.01220000000001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2168.96</v>
      </c>
      <c r="C49" s="44">
        <v>1596.39</v>
      </c>
      <c r="D49" s="44">
        <v>837.57</v>
      </c>
      <c r="E49" s="44">
        <v>0</v>
      </c>
      <c r="F49" s="44">
        <v>1266.06</v>
      </c>
      <c r="G49" s="44">
        <v>815.84</v>
      </c>
      <c r="H49" s="44">
        <v>1021.8</v>
      </c>
      <c r="I49" s="44">
        <v>1974.27</v>
      </c>
      <c r="J49" s="44">
        <v>804.8</v>
      </c>
      <c r="K49" s="44"/>
      <c r="L49" s="44"/>
      <c r="M49" s="45">
        <v>1315.86</v>
      </c>
      <c r="N49" s="45">
        <v>1236.2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13037.75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450.75</v>
      </c>
      <c r="K50" s="44"/>
      <c r="L50" s="44">
        <v>342.26</v>
      </c>
      <c r="M50" s="45">
        <v>352.24</v>
      </c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1145.25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7.16</v>
      </c>
      <c r="D52" s="44"/>
      <c r="E52" s="44">
        <v>86.55</v>
      </c>
      <c r="F52" s="44"/>
      <c r="G52" s="44"/>
      <c r="H52" s="44">
        <v>636.08000000000004</v>
      </c>
      <c r="I52" s="44">
        <v>342.57</v>
      </c>
      <c r="J52" s="44"/>
      <c r="K52" s="44">
        <v>1962.8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3035.16</v>
      </c>
    </row>
    <row r="53" spans="1:34" x14ac:dyDescent="0.25">
      <c r="A53" s="17" t="s">
        <v>18</v>
      </c>
      <c r="B53" s="44">
        <v>183.46</v>
      </c>
      <c r="C53" s="44">
        <v>281.62</v>
      </c>
      <c r="D53" s="44">
        <v>113.23</v>
      </c>
      <c r="E53" s="44">
        <v>20</v>
      </c>
      <c r="F53" s="44">
        <v>0</v>
      </c>
      <c r="G53" s="44">
        <v>78.930000000000007</v>
      </c>
      <c r="H53" s="44">
        <v>607.07000000000005</v>
      </c>
      <c r="I53" s="44">
        <v>298.64999999999998</v>
      </c>
      <c r="J53" s="44">
        <v>309.39</v>
      </c>
      <c r="K53" s="44">
        <v>222.64</v>
      </c>
      <c r="L53" s="44"/>
      <c r="M53" s="45"/>
      <c r="N53" s="45">
        <v>573.48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2688.47</v>
      </c>
    </row>
    <row r="54" spans="1:34" x14ac:dyDescent="0.25">
      <c r="A54" s="17" t="s">
        <v>114</v>
      </c>
      <c r="B54" s="44"/>
      <c r="C54" s="44"/>
      <c r="D54" s="44">
        <v>43.64</v>
      </c>
      <c r="E54" s="44"/>
      <c r="F54" s="44"/>
      <c r="G54" s="44"/>
      <c r="H54" s="44"/>
      <c r="I54" s="44">
        <v>17.09</v>
      </c>
      <c r="J54" s="44">
        <v>144.61000000000001</v>
      </c>
      <c r="K54" s="44"/>
      <c r="L54" s="44"/>
      <c r="M54" s="45">
        <v>20.97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226.31000000000003</v>
      </c>
    </row>
    <row r="55" spans="1:34" x14ac:dyDescent="0.25">
      <c r="A55" s="17" t="s">
        <v>52</v>
      </c>
      <c r="B55" s="44">
        <v>8.76</v>
      </c>
      <c r="C55" s="44">
        <v>25.67</v>
      </c>
      <c r="D55" s="44">
        <v>265.47000000000003</v>
      </c>
      <c r="E55" s="44">
        <v>0</v>
      </c>
      <c r="F55" s="44"/>
      <c r="G55" s="44">
        <v>103.85</v>
      </c>
      <c r="H55" s="44">
        <v>40.090000000000003</v>
      </c>
      <c r="I55" s="44"/>
      <c r="J55" s="44">
        <v>151.9</v>
      </c>
      <c r="K55" s="44"/>
      <c r="L55" s="44"/>
      <c r="M55" s="45">
        <v>93.4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689.14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>
        <v>53.88</v>
      </c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53.88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>
        <v>177.2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177.2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3337.2200000000003</v>
      </c>
      <c r="C64" s="53">
        <f t="shared" ref="C64:AG64" si="21">+C15+C23+C31+C39+C47+C48+C49+C50+C51+C52+C53+C54+C55+C56+C57+C58+C59+C60+C61+C62+C63</f>
        <v>3568.5167999999999</v>
      </c>
      <c r="D64" s="53">
        <f t="shared" si="21"/>
        <v>2190.5100000000002</v>
      </c>
      <c r="E64" s="53">
        <f t="shared" si="21"/>
        <v>134.1</v>
      </c>
      <c r="F64" s="53">
        <f t="shared" si="21"/>
        <v>1602.05</v>
      </c>
      <c r="G64" s="53">
        <f t="shared" si="21"/>
        <v>1757.8700000000001</v>
      </c>
      <c r="H64" s="53">
        <f t="shared" si="21"/>
        <v>5434.58</v>
      </c>
      <c r="I64" s="53">
        <f t="shared" si="21"/>
        <v>4916.59</v>
      </c>
      <c r="J64" s="53">
        <f t="shared" si="21"/>
        <v>3450.2584000000002</v>
      </c>
      <c r="K64" s="53">
        <f t="shared" si="21"/>
        <v>4240.66</v>
      </c>
      <c r="L64" s="53">
        <f t="shared" si="21"/>
        <v>466.14</v>
      </c>
      <c r="M64" s="53">
        <f t="shared" si="21"/>
        <v>3348.6469999999999</v>
      </c>
      <c r="N64" s="53">
        <f t="shared" si="21"/>
        <v>3220.9500000000003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37668.092199999992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8 N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3333.2</v>
      </c>
      <c r="C67" s="57">
        <f t="shared" ref="C67:L67" si="23">C12</f>
        <v>3563.41</v>
      </c>
      <c r="D67" s="57">
        <f t="shared" si="23"/>
        <v>2164.96</v>
      </c>
      <c r="E67" s="57">
        <f t="shared" si="23"/>
        <v>125.86</v>
      </c>
      <c r="F67" s="57">
        <f t="shared" si="23"/>
        <v>1594.16</v>
      </c>
      <c r="G67" s="57">
        <f t="shared" si="23"/>
        <v>1756.19</v>
      </c>
      <c r="H67" s="57">
        <f t="shared" si="23"/>
        <v>5428.36</v>
      </c>
      <c r="I67" s="57">
        <f t="shared" si="23"/>
        <v>4909.75</v>
      </c>
      <c r="J67" s="57">
        <f t="shared" si="23"/>
        <v>3504.3</v>
      </c>
      <c r="K67" s="57">
        <f t="shared" si="23"/>
        <v>4230.93</v>
      </c>
      <c r="L67" s="57">
        <f t="shared" si="23"/>
        <v>466.07</v>
      </c>
      <c r="M67" s="57">
        <f t="shared" si="22"/>
        <v>3336.74</v>
      </c>
      <c r="N67" s="57">
        <f t="shared" si="22"/>
        <v>3222.69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37636.620000000003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3333.2</v>
      </c>
      <c r="C69" s="59">
        <f t="shared" ref="C69:AG69" si="25">+C67+C68</f>
        <v>3563.41</v>
      </c>
      <c r="D69" s="59">
        <f t="shared" si="25"/>
        <v>2164.96</v>
      </c>
      <c r="E69" s="59">
        <f t="shared" si="25"/>
        <v>125.86</v>
      </c>
      <c r="F69" s="59">
        <f t="shared" si="25"/>
        <v>1594.16</v>
      </c>
      <c r="G69" s="59">
        <f t="shared" si="25"/>
        <v>1756.19</v>
      </c>
      <c r="H69" s="59">
        <f t="shared" si="25"/>
        <v>5428.36</v>
      </c>
      <c r="I69" s="59">
        <f t="shared" si="25"/>
        <v>4909.75</v>
      </c>
      <c r="J69" s="59">
        <f t="shared" si="25"/>
        <v>3504.3</v>
      </c>
      <c r="K69" s="59">
        <f t="shared" si="25"/>
        <v>4230.93</v>
      </c>
      <c r="L69" s="59">
        <f t="shared" si="25"/>
        <v>466.07</v>
      </c>
      <c r="M69" s="59">
        <f t="shared" si="25"/>
        <v>3336.74</v>
      </c>
      <c r="N69" s="59">
        <f t="shared" si="25"/>
        <v>3222.69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37636.620000000003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4.0200000000004366</v>
      </c>
      <c r="C70" s="57">
        <f t="shared" si="26"/>
        <v>5.1068000000000211</v>
      </c>
      <c r="D70" s="57">
        <f t="shared" si="26"/>
        <v>25.550000000000182</v>
      </c>
      <c r="E70" s="57">
        <f t="shared" si="26"/>
        <v>8.2399999999999949</v>
      </c>
      <c r="F70" s="57">
        <f t="shared" si="26"/>
        <v>7.8899999999998727</v>
      </c>
      <c r="G70" s="57">
        <f t="shared" si="26"/>
        <v>1.6800000000000637</v>
      </c>
      <c r="H70" s="57">
        <f t="shared" si="26"/>
        <v>6.2200000000002547</v>
      </c>
      <c r="I70" s="57">
        <f t="shared" si="26"/>
        <v>6.8400000000001455</v>
      </c>
      <c r="J70" s="57">
        <f t="shared" si="26"/>
        <v>-54.041600000000017</v>
      </c>
      <c r="K70" s="57">
        <f t="shared" si="26"/>
        <v>9.7299999999995634</v>
      </c>
      <c r="L70" s="57">
        <f t="shared" si="26"/>
        <v>6.9999999999993179E-2</v>
      </c>
      <c r="M70" s="57">
        <f t="shared" si="26"/>
        <v>11.907000000000153</v>
      </c>
      <c r="N70" s="57">
        <f t="shared" si="26"/>
        <v>-1.7399999999997817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31.472200000000882</v>
      </c>
    </row>
    <row r="71" spans="1:34" ht="112.5" customHeight="1" x14ac:dyDescent="0.25">
      <c r="A71" s="77" t="s">
        <v>96</v>
      </c>
      <c r="B71" s="14"/>
      <c r="C71" s="14"/>
      <c r="D71" s="14" t="s">
        <v>126</v>
      </c>
      <c r="E71" s="14" t="s">
        <v>127</v>
      </c>
      <c r="F71" s="14" t="s">
        <v>128</v>
      </c>
      <c r="G71" s="14"/>
      <c r="H71" s="14"/>
      <c r="I71" s="14" t="s">
        <v>130</v>
      </c>
      <c r="J71" s="14" t="s">
        <v>125</v>
      </c>
      <c r="K71" s="14" t="s">
        <v>131</v>
      </c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D44" activePane="bottomRight" state="frozen"/>
      <selection pane="topRight" activeCell="B1" sqref="B1"/>
      <selection pane="bottomLeft" activeCell="A5" sqref="A5"/>
      <selection pane="bottomRight" activeCell="G48" sqref="G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59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2902.05</v>
      </c>
      <c r="C12" s="26">
        <v>842.46</v>
      </c>
      <c r="D12" s="26">
        <v>2936.77</v>
      </c>
      <c r="E12" s="26">
        <v>5485.41</v>
      </c>
      <c r="F12" s="26">
        <v>1518.37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13685.060000000001</v>
      </c>
      <c r="AI12" s="26">
        <v>13535.37</v>
      </c>
      <c r="AJ12" s="69">
        <f>+AI12-AH12</f>
        <v>-149.69000000000051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67.5</v>
      </c>
      <c r="D15" s="23"/>
      <c r="E15" s="23">
        <v>230</v>
      </c>
      <c r="F15" s="23">
        <v>196.5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494</v>
      </c>
    </row>
    <row r="16" spans="1:36" s="32" customFormat="1" x14ac:dyDescent="0.25">
      <c r="A16" s="30" t="s">
        <v>20</v>
      </c>
      <c r="B16" s="31">
        <v>290</v>
      </c>
      <c r="C16" s="31"/>
      <c r="D16" s="31">
        <v>274</v>
      </c>
      <c r="E16" s="31">
        <v>417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981</v>
      </c>
      <c r="AJ16" s="70"/>
    </row>
    <row r="17" spans="1:36" s="47" customFormat="1" x14ac:dyDescent="0.25">
      <c r="A17" s="46" t="s">
        <v>27</v>
      </c>
      <c r="B17" s="22">
        <f>B16*$B$8</f>
        <v>1597.8999999999999</v>
      </c>
      <c r="C17" s="22">
        <f>C16*$B$8</f>
        <v>0</v>
      </c>
      <c r="D17" s="22">
        <f t="shared" ref="D17:AG17" si="2">D16*$B$8</f>
        <v>1509.74</v>
      </c>
      <c r="E17" s="22">
        <f t="shared" si="2"/>
        <v>2297.67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5405.3099999999995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290</v>
      </c>
      <c r="C22" s="20">
        <f t="shared" ref="C22:AG23" si="5">+C16+C18+C20</f>
        <v>0</v>
      </c>
      <c r="D22" s="20">
        <f t="shared" si="5"/>
        <v>274</v>
      </c>
      <c r="E22" s="20">
        <f t="shared" si="5"/>
        <v>417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981</v>
      </c>
    </row>
    <row r="23" spans="1:36" s="47" customFormat="1" x14ac:dyDescent="0.25">
      <c r="A23" s="48" t="s">
        <v>26</v>
      </c>
      <c r="B23" s="19">
        <f>+B17+B19+B21</f>
        <v>1597.8999999999999</v>
      </c>
      <c r="C23" s="19">
        <f t="shared" si="5"/>
        <v>0</v>
      </c>
      <c r="D23" s="19">
        <f t="shared" si="5"/>
        <v>1509.74</v>
      </c>
      <c r="E23" s="19">
        <f t="shared" si="5"/>
        <v>2297.67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5405.3099999999995</v>
      </c>
    </row>
    <row r="24" spans="1:36" x14ac:dyDescent="0.25">
      <c r="A24" s="13" t="s">
        <v>28</v>
      </c>
      <c r="B24" s="34"/>
      <c r="C24" s="34"/>
      <c r="D24" s="34"/>
      <c r="E24" s="34">
        <v>20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116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116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20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116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116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1257.6300000000001</v>
      </c>
      <c r="C49" s="44">
        <v>765.99</v>
      </c>
      <c r="D49" s="44">
        <v>1304.0999999999999</v>
      </c>
      <c r="E49" s="44">
        <v>2379.71</v>
      </c>
      <c r="F49" s="44">
        <v>1183.8599999999999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6891.29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64.989999999999995</v>
      </c>
      <c r="C53" s="44">
        <v>10</v>
      </c>
      <c r="D53" s="44">
        <v>163.5</v>
      </c>
      <c r="E53" s="44">
        <v>275.8</v>
      </c>
      <c r="F53" s="44">
        <v>98.97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613.26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139.81</v>
      </c>
      <c r="F55" s="44">
        <v>38.78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178.59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2920.5199999999995</v>
      </c>
      <c r="C64" s="53">
        <f t="shared" ref="C64:AG64" si="21">+C15+C23+C31+C39+C47+C48+C49+C50+C51+C52+C53+C54+C55+C56+C57+C58+C59+C60+C61+C62+C63</f>
        <v>843.49</v>
      </c>
      <c r="D64" s="53">
        <f t="shared" si="21"/>
        <v>2977.34</v>
      </c>
      <c r="E64" s="53">
        <f t="shared" si="21"/>
        <v>5438.9900000000007</v>
      </c>
      <c r="F64" s="53">
        <f t="shared" si="21"/>
        <v>1518.11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13698.45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4 D</v>
      </c>
      <c r="D66" s="55" t="str">
        <f t="shared" ref="D66:AG67" si="22">D11</f>
        <v>CAJA 1 N</v>
      </c>
      <c r="E66" s="55" t="str">
        <f t="shared" si="22"/>
        <v>CAJA 2 N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2902.05</v>
      </c>
      <c r="C67" s="57">
        <f t="shared" ref="C67:L67" si="23">C12</f>
        <v>842.46</v>
      </c>
      <c r="D67" s="57">
        <f t="shared" si="23"/>
        <v>2936.77</v>
      </c>
      <c r="E67" s="57">
        <f t="shared" si="23"/>
        <v>5485.41</v>
      </c>
      <c r="F67" s="57">
        <f t="shared" si="23"/>
        <v>1518.37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13685.060000000001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2902.05</v>
      </c>
      <c r="C69" s="59">
        <f t="shared" ref="C69:AG69" si="25">+C67+C68</f>
        <v>842.46</v>
      </c>
      <c r="D69" s="59">
        <f t="shared" si="25"/>
        <v>2936.77</v>
      </c>
      <c r="E69" s="59">
        <f t="shared" si="25"/>
        <v>5485.41</v>
      </c>
      <c r="F69" s="59">
        <f t="shared" si="25"/>
        <v>1518.37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13685.060000000001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18.469999999999345</v>
      </c>
      <c r="C70" s="57">
        <f t="shared" si="26"/>
        <v>1.0299999999999727</v>
      </c>
      <c r="D70" s="57">
        <f t="shared" si="26"/>
        <v>40.570000000000164</v>
      </c>
      <c r="E70" s="57">
        <f t="shared" si="26"/>
        <v>-46.419999999999163</v>
      </c>
      <c r="F70" s="57">
        <f t="shared" si="26"/>
        <v>-0.25999999999999091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13.390000000000327</v>
      </c>
    </row>
    <row r="71" spans="1:34" ht="95.25" customHeight="1" x14ac:dyDescent="0.25">
      <c r="A71" s="77" t="s">
        <v>96</v>
      </c>
      <c r="B71" s="14" t="s">
        <v>123</v>
      </c>
      <c r="C71" s="14"/>
      <c r="D71" s="14" t="s">
        <v>124</v>
      </c>
      <c r="E71" s="14" t="s">
        <v>125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J68" sqref="AJ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5367.06</v>
      </c>
      <c r="C12" s="26">
        <v>3238.42</v>
      </c>
      <c r="D12" s="26">
        <v>2066.84</v>
      </c>
      <c r="E12" s="26">
        <v>2010.7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12683.02</v>
      </c>
      <c r="AI12" s="26">
        <v>12592.08</v>
      </c>
      <c r="AJ12" s="69">
        <f>+AI12-AH12</f>
        <v>-90.940000000000509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429</v>
      </c>
      <c r="C15" s="23">
        <v>78</v>
      </c>
      <c r="D15" s="23">
        <v>442.5</v>
      </c>
      <c r="E15" s="23">
        <v>155.5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1105</v>
      </c>
    </row>
    <row r="16" spans="1:36" s="32" customFormat="1" x14ac:dyDescent="0.25">
      <c r="A16" s="30" t="s">
        <v>20</v>
      </c>
      <c r="B16" s="31">
        <v>319</v>
      </c>
      <c r="C16" s="31">
        <v>221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540</v>
      </c>
      <c r="AJ16" s="70"/>
    </row>
    <row r="17" spans="1:36" s="47" customFormat="1" x14ac:dyDescent="0.25">
      <c r="A17" s="46" t="s">
        <v>27</v>
      </c>
      <c r="B17" s="22">
        <f>B16*$B$8</f>
        <v>1757.6899999999998</v>
      </c>
      <c r="C17" s="22">
        <f>C16*$B$8</f>
        <v>1217.71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2975.3999999999996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319</v>
      </c>
      <c r="C22" s="20">
        <f t="shared" ref="C22:AG23" si="5">+C16+C18+C20</f>
        <v>221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540</v>
      </c>
    </row>
    <row r="23" spans="1:36" s="47" customFormat="1" x14ac:dyDescent="0.25">
      <c r="A23" s="48" t="s">
        <v>26</v>
      </c>
      <c r="B23" s="19">
        <f>+B17+B19+B21</f>
        <v>1757.6899999999998</v>
      </c>
      <c r="C23" s="19">
        <f t="shared" si="5"/>
        <v>1217.71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2975.3999999999996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2270.5700000000002</v>
      </c>
      <c r="C49" s="44">
        <v>1358.64</v>
      </c>
      <c r="D49" s="44">
        <v>1207.8399999999999</v>
      </c>
      <c r="E49" s="44">
        <v>869.46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5706.51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914.12</v>
      </c>
      <c r="C53" s="44">
        <v>549.85</v>
      </c>
      <c r="D53" s="44">
        <v>416.73</v>
      </c>
      <c r="E53" s="44">
        <v>842.07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2722.77</v>
      </c>
    </row>
    <row r="54" spans="1:34" x14ac:dyDescent="0.25">
      <c r="A54" s="17" t="s">
        <v>114</v>
      </c>
      <c r="B54" s="44"/>
      <c r="C54" s="44">
        <v>21.82</v>
      </c>
      <c r="D54" s="44"/>
      <c r="E54" s="44">
        <v>123.45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145.27000000000001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5371.38</v>
      </c>
      <c r="C64" s="53">
        <f t="shared" ref="C64:AG64" si="21">+C15+C23+C31+C39+C47+C48+C49+C50+C51+C52+C53+C54+C55+C56+C57+C58+C59+C60+C61+C62+C63</f>
        <v>3226.0200000000004</v>
      </c>
      <c r="D64" s="53">
        <f t="shared" si="21"/>
        <v>2067.0699999999997</v>
      </c>
      <c r="E64" s="53">
        <f t="shared" si="21"/>
        <v>1990.4800000000002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12654.95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5367.06</v>
      </c>
      <c r="C67" s="57">
        <f t="shared" ref="C67:L67" si="23">C12</f>
        <v>3238.42</v>
      </c>
      <c r="D67" s="57">
        <f t="shared" si="23"/>
        <v>2066.84</v>
      </c>
      <c r="E67" s="57">
        <f t="shared" si="23"/>
        <v>2010.7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12683.02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5367.06</v>
      </c>
      <c r="C69" s="59">
        <f t="shared" ref="C69:AG69" si="25">+C67+C68</f>
        <v>3238.42</v>
      </c>
      <c r="D69" s="59">
        <f t="shared" si="25"/>
        <v>2066.84</v>
      </c>
      <c r="E69" s="59">
        <f t="shared" si="25"/>
        <v>2010.7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12683.02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4.319999999999709</v>
      </c>
      <c r="C70" s="57">
        <f t="shared" si="26"/>
        <v>-12.399999999999636</v>
      </c>
      <c r="D70" s="57">
        <f t="shared" si="26"/>
        <v>0.22999999999956344</v>
      </c>
      <c r="E70" s="57">
        <f t="shared" si="26"/>
        <v>-20.2199999999998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-28.070000000000164</v>
      </c>
    </row>
    <row r="71" spans="1:34" ht="107.25" customHeight="1" x14ac:dyDescent="0.25">
      <c r="A71" s="77" t="s">
        <v>96</v>
      </c>
      <c r="B71" s="14"/>
      <c r="C71" s="14" t="s">
        <v>137</v>
      </c>
      <c r="D71" s="14"/>
      <c r="E71" s="14" t="s">
        <v>139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138</v>
      </c>
      <c r="E72" s="15" t="s">
        <v>140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C9" sqref="C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997.81</v>
      </c>
      <c r="C12" s="26">
        <v>1195.73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2193.54</v>
      </c>
      <c r="AI12" s="26">
        <v>2176.3000000000002</v>
      </c>
      <c r="AJ12" s="69">
        <f>+AI12-AH12</f>
        <v>-17.239999999999782</v>
      </c>
    </row>
    <row r="13" spans="1:36" ht="19.5" customHeight="1" x14ac:dyDescent="0.25">
      <c r="A13" s="25" t="s">
        <v>117</v>
      </c>
      <c r="B13" s="26">
        <v>2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</v>
      </c>
      <c r="AI13" s="26"/>
      <c r="AJ13" s="69">
        <f>+AI13-AH13</f>
        <v>-2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156</v>
      </c>
      <c r="C15" s="23">
        <v>60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216</v>
      </c>
    </row>
    <row r="16" spans="1:36" s="32" customFormat="1" x14ac:dyDescent="0.25">
      <c r="A16" s="30" t="s">
        <v>20</v>
      </c>
      <c r="B16" s="31">
        <v>41</v>
      </c>
      <c r="C16" s="31">
        <v>78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119</v>
      </c>
      <c r="AJ16" s="70"/>
    </row>
    <row r="17" spans="1:36" s="47" customFormat="1" x14ac:dyDescent="0.25">
      <c r="A17" s="46" t="s">
        <v>27</v>
      </c>
      <c r="B17" s="22">
        <f>B16*$B$8</f>
        <v>225.91</v>
      </c>
      <c r="C17" s="22">
        <f>C16*$B$8</f>
        <v>429.78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655.68999999999994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</v>
      </c>
      <c r="C22" s="20">
        <f t="shared" ref="C22:AG23" si="5">+C16+C18+C20</f>
        <v>78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119</v>
      </c>
    </row>
    <row r="23" spans="1:36" s="47" customFormat="1" x14ac:dyDescent="0.25">
      <c r="A23" s="48" t="s">
        <v>26</v>
      </c>
      <c r="B23" s="19">
        <f>+B17+B19+B21</f>
        <v>225.91</v>
      </c>
      <c r="C23" s="19">
        <f t="shared" si="5"/>
        <v>429.78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655.68999999999994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563.66999999999996</v>
      </c>
      <c r="C49" s="44">
        <v>690.84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1254.51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15.9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15.9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57.76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57.76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1003.3399999999999</v>
      </c>
      <c r="C64" s="53">
        <f t="shared" ref="C64:AG64" si="21">+C15+C23+C31+C39+C47+C48+C49+C50+C51+C52+C53+C54+C55+C56+C57+C58+C59+C60+C61+C62+C63</f>
        <v>1196.52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2199.8599999999997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997.81</v>
      </c>
      <c r="C67" s="57">
        <f t="shared" ref="C67:L67" si="23">C12</f>
        <v>1195.73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2193.54</v>
      </c>
    </row>
    <row r="68" spans="1:34" s="47" customFormat="1" x14ac:dyDescent="0.25">
      <c r="A68" s="58" t="s">
        <v>93</v>
      </c>
      <c r="B68" s="59">
        <f t="shared" ref="B68:AG68" si="24">+B13+B14</f>
        <v>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2</v>
      </c>
    </row>
    <row r="69" spans="1:34" s="47" customFormat="1" x14ac:dyDescent="0.25">
      <c r="A69" s="58" t="s">
        <v>94</v>
      </c>
      <c r="B69" s="59">
        <f>+B67+B68</f>
        <v>999.81</v>
      </c>
      <c r="C69" s="59">
        <f t="shared" ref="C69:AG69" si="25">+C67+C68</f>
        <v>1195.73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2195.54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3.5299999999999727</v>
      </c>
      <c r="C70" s="57">
        <f t="shared" si="26"/>
        <v>0.78999999999996362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4.3199999999999363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4" activePane="bottomRight" state="frozen"/>
      <selection pane="topRight" activeCell="B1" sqref="B1"/>
      <selection pane="bottomLeft" activeCell="A5" sqref="A5"/>
      <selection pane="bottomRight" activeCell="AM71" sqref="AM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625.63</v>
      </c>
      <c r="C12" s="26">
        <v>196.55</v>
      </c>
      <c r="D12" s="26">
        <v>3916.79</v>
      </c>
      <c r="E12" s="26">
        <v>1744.65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6483.6200000000008</v>
      </c>
      <c r="AI12" s="26"/>
      <c r="AJ12" s="69">
        <f>+AI12-AH12</f>
        <v>-6483.6200000000008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</v>
      </c>
    </row>
    <row r="16" spans="1:36" s="32" customFormat="1" x14ac:dyDescent="0.25">
      <c r="A16" s="30" t="s">
        <v>20</v>
      </c>
      <c r="B16" s="31">
        <v>46</v>
      </c>
      <c r="C16" s="31">
        <v>15</v>
      </c>
      <c r="D16" s="31">
        <v>432</v>
      </c>
      <c r="E16" s="31">
        <v>115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608</v>
      </c>
      <c r="AJ16" s="70"/>
    </row>
    <row r="17" spans="1:36" s="47" customFormat="1" x14ac:dyDescent="0.25">
      <c r="A17" s="46" t="s">
        <v>27</v>
      </c>
      <c r="B17" s="22">
        <f>B16*$B$8</f>
        <v>253.45999999999998</v>
      </c>
      <c r="C17" s="22">
        <f>C16*$B$8</f>
        <v>82.649999999999991</v>
      </c>
      <c r="D17" s="22">
        <f t="shared" ref="D17:AG17" si="2">D16*$B$8</f>
        <v>2380.3199999999997</v>
      </c>
      <c r="E17" s="22">
        <f t="shared" si="2"/>
        <v>633.65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3350.08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46</v>
      </c>
      <c r="C22" s="20">
        <f t="shared" ref="C22:AG23" si="5">+C16+C18+C20</f>
        <v>15</v>
      </c>
      <c r="D22" s="20">
        <f t="shared" si="5"/>
        <v>432</v>
      </c>
      <c r="E22" s="20">
        <f t="shared" si="5"/>
        <v>115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608</v>
      </c>
    </row>
    <row r="23" spans="1:36" s="47" customFormat="1" x14ac:dyDescent="0.25">
      <c r="A23" s="48" t="s">
        <v>26</v>
      </c>
      <c r="B23" s="19">
        <f>+B17+B19+B21</f>
        <v>253.45999999999998</v>
      </c>
      <c r="C23" s="19">
        <f t="shared" si="5"/>
        <v>82.649999999999991</v>
      </c>
      <c r="D23" s="19">
        <f t="shared" si="5"/>
        <v>2380.3199999999997</v>
      </c>
      <c r="E23" s="19">
        <f t="shared" si="5"/>
        <v>633.65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3350.08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13.1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13.1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72.180999999999997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72.180999999999997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13.1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13.1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72.180999999999997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72.180999999999997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171.14</v>
      </c>
      <c r="C49" s="44">
        <v>135.28</v>
      </c>
      <c r="D49" s="44">
        <v>1142.42</v>
      </c>
      <c r="E49" s="44">
        <v>1079.21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2528.0500000000002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104.64</v>
      </c>
      <c r="C53" s="44"/>
      <c r="D53" s="44">
        <v>195.75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300.39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117.68</v>
      </c>
      <c r="C55" s="44"/>
      <c r="D55" s="44">
        <v>113.84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231.52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646.92000000000007</v>
      </c>
      <c r="C64" s="53">
        <f t="shared" ref="C64:AG64" si="21">+C15+C23+C31+C39+C47+C48+C49+C50+C51+C52+C53+C54+C55+C56+C57+C58+C59+C60+C61+C62+C63</f>
        <v>217.93</v>
      </c>
      <c r="D64" s="53">
        <f t="shared" si="21"/>
        <v>3862.33</v>
      </c>
      <c r="E64" s="53">
        <f t="shared" si="21"/>
        <v>1785.0410000000002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6512.2210000000005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625.63</v>
      </c>
      <c r="C67" s="57">
        <f t="shared" ref="C67:L67" si="23">C12</f>
        <v>196.55</v>
      </c>
      <c r="D67" s="57">
        <f t="shared" si="23"/>
        <v>3916.79</v>
      </c>
      <c r="E67" s="57">
        <f t="shared" si="23"/>
        <v>1744.65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6483.6200000000008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625.63</v>
      </c>
      <c r="C69" s="59">
        <f t="shared" ref="C69:AG69" si="25">+C67+C68</f>
        <v>196.55</v>
      </c>
      <c r="D69" s="59">
        <f t="shared" si="25"/>
        <v>3916.79</v>
      </c>
      <c r="E69" s="59">
        <f t="shared" si="25"/>
        <v>1744.65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6483.6200000000008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21.290000000000077</v>
      </c>
      <c r="C70" s="57">
        <f t="shared" si="26"/>
        <v>21.379999999999995</v>
      </c>
      <c r="D70" s="57">
        <f t="shared" si="26"/>
        <v>-54.460000000000036</v>
      </c>
      <c r="E70" s="57">
        <f t="shared" si="26"/>
        <v>40.391000000000076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28.601000000000113</v>
      </c>
    </row>
    <row r="71" spans="1:34" ht="96" customHeight="1" x14ac:dyDescent="0.25">
      <c r="A71" s="77" t="s">
        <v>96</v>
      </c>
      <c r="B71" s="14" t="s">
        <v>132</v>
      </c>
      <c r="C71" s="14" t="s">
        <v>133</v>
      </c>
      <c r="D71" s="14" t="s">
        <v>134</v>
      </c>
      <c r="E71" s="14" t="s">
        <v>136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135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13" activePane="bottomRight" state="frozen"/>
      <selection pane="topRight" activeCell="B1" sqref="B1"/>
      <selection pane="bottomLeft" activeCell="A5" sqref="A5"/>
      <selection pane="bottomRight" activeCell="AI29" sqref="AI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44736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5.51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4048.25</v>
      </c>
      <c r="C12" s="26">
        <v>3678.38</v>
      </c>
      <c r="D12" s="26">
        <v>1020.75</v>
      </c>
      <c r="E12" s="26">
        <v>2935.93</v>
      </c>
      <c r="F12" s="26">
        <v>4593.7700000000004</v>
      </c>
      <c r="G12" s="26">
        <v>3432.79</v>
      </c>
      <c r="H12" s="26">
        <v>924.31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20634.180000000004</v>
      </c>
      <c r="AI12" s="26">
        <v>20440.88</v>
      </c>
      <c r="AJ12" s="69">
        <f>+AI12-AH12</f>
        <v>-193.30000000000291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306</v>
      </c>
      <c r="C15" s="23">
        <v>162.5</v>
      </c>
      <c r="D15" s="23">
        <v>207.5</v>
      </c>
      <c r="E15" s="23">
        <v>300</v>
      </c>
      <c r="F15" s="23">
        <v>430.5</v>
      </c>
      <c r="G15" s="23">
        <v>325.5</v>
      </c>
      <c r="H15" s="23">
        <v>104.5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1836.5</v>
      </c>
    </row>
    <row r="16" spans="1:36" s="32" customFormat="1" x14ac:dyDescent="0.25">
      <c r="A16" s="30" t="s">
        <v>20</v>
      </c>
      <c r="B16" s="31">
        <v>207</v>
      </c>
      <c r="C16" s="31">
        <v>290</v>
      </c>
      <c r="D16" s="31"/>
      <c r="E16" s="31">
        <v>205</v>
      </c>
      <c r="F16" s="31">
        <v>337</v>
      </c>
      <c r="G16" s="31">
        <v>279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1318</v>
      </c>
      <c r="AJ16" s="70"/>
    </row>
    <row r="17" spans="1:36" s="47" customFormat="1" x14ac:dyDescent="0.25">
      <c r="A17" s="46" t="s">
        <v>27</v>
      </c>
      <c r="B17" s="22">
        <f>B16*$B$8</f>
        <v>1140.57</v>
      </c>
      <c r="C17" s="22">
        <f>C16*$B$8</f>
        <v>1597.8999999999999</v>
      </c>
      <c r="D17" s="22">
        <f t="shared" ref="D17:AG17" si="2">D16*$B$8</f>
        <v>0</v>
      </c>
      <c r="E17" s="22">
        <f t="shared" si="2"/>
        <v>1129.55</v>
      </c>
      <c r="F17" s="22">
        <f t="shared" si="2"/>
        <v>1856.87</v>
      </c>
      <c r="G17" s="22">
        <f t="shared" si="2"/>
        <v>1537.29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7262.1799999999994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207</v>
      </c>
      <c r="C22" s="20">
        <f t="shared" ref="C22:AG23" si="5">+C16+C18+C20</f>
        <v>290</v>
      </c>
      <c r="D22" s="20">
        <f t="shared" si="5"/>
        <v>0</v>
      </c>
      <c r="E22" s="20">
        <f t="shared" si="5"/>
        <v>205</v>
      </c>
      <c r="F22" s="20">
        <f t="shared" si="5"/>
        <v>337</v>
      </c>
      <c r="G22" s="20">
        <f t="shared" si="5"/>
        <v>279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1318</v>
      </c>
    </row>
    <row r="23" spans="1:36" s="47" customFormat="1" x14ac:dyDescent="0.25">
      <c r="A23" s="48" t="s">
        <v>26</v>
      </c>
      <c r="B23" s="19">
        <f>+B17+B19+B21</f>
        <v>1140.57</v>
      </c>
      <c r="C23" s="19">
        <f t="shared" si="5"/>
        <v>1597.8999999999999</v>
      </c>
      <c r="D23" s="19">
        <f t="shared" si="5"/>
        <v>0</v>
      </c>
      <c r="E23" s="19">
        <f t="shared" si="5"/>
        <v>1129.55</v>
      </c>
      <c r="F23" s="19">
        <f t="shared" si="5"/>
        <v>1856.87</v>
      </c>
      <c r="G23" s="19">
        <f t="shared" si="5"/>
        <v>1537.29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7262.1799999999994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2405.92</v>
      </c>
      <c r="C49" s="44"/>
      <c r="D49" s="44">
        <v>790.36</v>
      </c>
      <c r="E49" s="44">
        <v>1318.25</v>
      </c>
      <c r="F49" s="44"/>
      <c r="G49" s="44"/>
      <c r="H49" s="44">
        <v>797.51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5312.0400000000009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1598.08</v>
      </c>
      <c r="D52" s="44"/>
      <c r="E52" s="44"/>
      <c r="F52" s="44">
        <v>2011.57</v>
      </c>
      <c r="G52" s="44">
        <v>1386.1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4995.75</v>
      </c>
    </row>
    <row r="53" spans="1:34" x14ac:dyDescent="0.25">
      <c r="A53" s="17" t="s">
        <v>18</v>
      </c>
      <c r="B53" s="44">
        <v>207.69</v>
      </c>
      <c r="C53" s="44">
        <v>326.57</v>
      </c>
      <c r="D53" s="44"/>
      <c r="E53" s="44"/>
      <c r="F53" s="44">
        <v>293.26</v>
      </c>
      <c r="G53" s="44">
        <v>187.26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1014.78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24.17</v>
      </c>
      <c r="E55" s="44">
        <v>197.11</v>
      </c>
      <c r="F55" s="44"/>
      <c r="G55" s="44"/>
      <c r="H55" s="44">
        <v>21.82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243.10000000000002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4060.18</v>
      </c>
      <c r="C64" s="53">
        <f t="shared" ref="C64:AG64" si="21">+C15+C23+C31+C39+C47+C48+C49+C50+C51+C52+C53+C54+C55+C56+C57+C58+C59+C60+C61+C62+C63</f>
        <v>3685.0499999999997</v>
      </c>
      <c r="D64" s="53">
        <f t="shared" si="21"/>
        <v>1022.03</v>
      </c>
      <c r="E64" s="53">
        <f t="shared" si="21"/>
        <v>2944.9100000000003</v>
      </c>
      <c r="F64" s="53">
        <f t="shared" si="21"/>
        <v>4592.2</v>
      </c>
      <c r="G64" s="53">
        <f t="shared" si="21"/>
        <v>3436.1499999999996</v>
      </c>
      <c r="H64" s="53">
        <f t="shared" si="21"/>
        <v>923.83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20664.349999999999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4048.25</v>
      </c>
      <c r="C67" s="57">
        <f t="shared" ref="C67:L67" si="23">C12</f>
        <v>3678.38</v>
      </c>
      <c r="D67" s="57">
        <f t="shared" si="23"/>
        <v>1020.75</v>
      </c>
      <c r="E67" s="57">
        <f t="shared" si="23"/>
        <v>2935.93</v>
      </c>
      <c r="F67" s="57">
        <f t="shared" si="23"/>
        <v>4593.7700000000004</v>
      </c>
      <c r="G67" s="57">
        <f t="shared" si="23"/>
        <v>3432.79</v>
      </c>
      <c r="H67" s="57">
        <f t="shared" si="23"/>
        <v>924.31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20634.180000000004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4048.25</v>
      </c>
      <c r="C69" s="59">
        <f t="shared" ref="C69:AG69" si="25">+C67+C68</f>
        <v>3678.38</v>
      </c>
      <c r="D69" s="59">
        <f t="shared" si="25"/>
        <v>1020.75</v>
      </c>
      <c r="E69" s="59">
        <f t="shared" si="25"/>
        <v>2935.93</v>
      </c>
      <c r="F69" s="59">
        <f t="shared" si="25"/>
        <v>4593.7700000000004</v>
      </c>
      <c r="G69" s="59">
        <f t="shared" si="25"/>
        <v>3432.79</v>
      </c>
      <c r="H69" s="59">
        <f t="shared" si="25"/>
        <v>924.31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20634.180000000004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11.929999999999836</v>
      </c>
      <c r="C70" s="57">
        <f t="shared" si="26"/>
        <v>6.669999999999618</v>
      </c>
      <c r="D70" s="57">
        <f t="shared" si="26"/>
        <v>1.2799999999999727</v>
      </c>
      <c r="E70" s="57">
        <f t="shared" si="26"/>
        <v>8.9800000000004729</v>
      </c>
      <c r="F70" s="57">
        <f t="shared" si="26"/>
        <v>-1.5700000000006185</v>
      </c>
      <c r="G70" s="57">
        <f t="shared" si="26"/>
        <v>3.3599999999996726</v>
      </c>
      <c r="H70" s="57">
        <f t="shared" si="26"/>
        <v>-0.4799999999999045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30.16999999999905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2022-06-28T14:40:07Z</dcterms:modified>
</cp:coreProperties>
</file>